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00020\Desktop\"/>
    </mc:Choice>
  </mc:AlternateContent>
  <bookViews>
    <workbookView xWindow="240" yWindow="45" windowWidth="11715" windowHeight="8445" firstSheet="9" activeTab="9"/>
  </bookViews>
  <sheets>
    <sheet name="18補正2号" sheetId="1" r:id="rId1"/>
    <sheet name="19補正2号 (2)" sheetId="4" r:id="rId2"/>
    <sheet name="21補正2号" sheetId="5" r:id="rId3"/>
    <sheet name="H22補正１号" sheetId="2" r:id="rId4"/>
    <sheet name="Ｈ22補正1修正" sheetId="6" r:id="rId5"/>
    <sheet name="Ｈ22補正1修正 (2)" sheetId="7" r:id="rId6"/>
    <sheet name="Ｈ23補正１" sheetId="8" r:id="rId7"/>
    <sheet name="Ｈ24補正１" sheetId="9" r:id="rId8"/>
    <sheet name="Ｈ25補正2" sheetId="10" r:id="rId9"/>
    <sheet name="Ｈ28補正1" sheetId="12" r:id="rId10"/>
    <sheet name="Sheet1" sheetId="13" r:id="rId11"/>
  </sheets>
  <definedNames>
    <definedName name="_xlnm.Print_Area" localSheetId="3">H22補正１号!$A$1:$G$38</definedName>
    <definedName name="_xlnm.Print_Area" localSheetId="4">Ｈ22補正1修正!$A$1:$G$40</definedName>
    <definedName name="_xlnm.Print_Area" localSheetId="5">'Ｈ22補正1修正 (2)'!$A$1:$G$40</definedName>
    <definedName name="_xlnm.Print_Area" localSheetId="6">Ｈ23補正１!$A$1:$G$42</definedName>
    <definedName name="_xlnm.Print_Area" localSheetId="7">Ｈ24補正１!$A$1:$G$40</definedName>
    <definedName name="_xlnm.Print_Area" localSheetId="8">Ｈ25補正2!$A$1:$G$40</definedName>
    <definedName name="_xlnm.Print_Area" localSheetId="9">Ｈ28補正1!$A$1:$G$55</definedName>
  </definedNames>
  <calcPr calcId="152511"/>
</workbook>
</file>

<file path=xl/calcChain.xml><?xml version="1.0" encoding="utf-8"?>
<calcChain xmlns="http://schemas.openxmlformats.org/spreadsheetml/2006/main">
  <c r="E18" i="12" l="1"/>
  <c r="E17" i="12"/>
  <c r="D16" i="12"/>
  <c r="C16" i="12"/>
  <c r="C9" i="12"/>
  <c r="E16" i="12" l="1"/>
  <c r="C19" i="12"/>
  <c r="D19" i="12"/>
  <c r="E20" i="12"/>
  <c r="F20" i="12" s="1"/>
  <c r="E6" i="12"/>
  <c r="F6" i="12" s="1"/>
  <c r="E7" i="12"/>
  <c r="F7" i="12" s="1"/>
  <c r="E8" i="12"/>
  <c r="F8" i="12" s="1"/>
  <c r="C12" i="12"/>
  <c r="D12" i="12"/>
  <c r="E13" i="12"/>
  <c r="F13" i="12" s="1"/>
  <c r="E21" i="12"/>
  <c r="F21" i="12" s="1"/>
  <c r="C26" i="12"/>
  <c r="D26" i="12"/>
  <c r="E27" i="12"/>
  <c r="F27" i="12" s="1"/>
  <c r="C48" i="12"/>
  <c r="D48" i="12"/>
  <c r="E49" i="12"/>
  <c r="F49" i="12" s="1"/>
  <c r="E32" i="12"/>
  <c r="F32" i="12" s="1"/>
  <c r="C33" i="12"/>
  <c r="D33" i="12"/>
  <c r="E34" i="12"/>
  <c r="F34" i="12" s="1"/>
  <c r="E35" i="12"/>
  <c r="F35" i="12" s="1"/>
  <c r="E36" i="12"/>
  <c r="F36" i="12" s="1"/>
  <c r="E37" i="12"/>
  <c r="F37" i="12" s="1"/>
  <c r="E38" i="12"/>
  <c r="F38" i="12" s="1"/>
  <c r="E39" i="12"/>
  <c r="F39" i="12" s="1"/>
  <c r="C42" i="12"/>
  <c r="E10" i="12"/>
  <c r="F10" i="12" s="1"/>
  <c r="E48" i="12" l="1"/>
  <c r="F48" i="12" s="1"/>
  <c r="E19" i="12"/>
  <c r="F19" i="12" s="1"/>
  <c r="E12" i="12"/>
  <c r="F12" i="12" s="1"/>
  <c r="E26" i="12"/>
  <c r="F26" i="12" s="1"/>
  <c r="E33" i="12"/>
  <c r="F33" i="12" s="1"/>
  <c r="E54" i="12" l="1"/>
  <c r="F54" i="12" s="1"/>
  <c r="E53" i="12"/>
  <c r="F53" i="12" s="1"/>
  <c r="D52" i="12"/>
  <c r="C52" i="12"/>
  <c r="E51" i="12"/>
  <c r="F51" i="12" s="1"/>
  <c r="E50" i="12"/>
  <c r="F50" i="12" s="1"/>
  <c r="E47" i="12"/>
  <c r="F47" i="12" s="1"/>
  <c r="D46" i="12"/>
  <c r="C46" i="12"/>
  <c r="E45" i="12"/>
  <c r="F45" i="12" s="1"/>
  <c r="D44" i="12"/>
  <c r="C44" i="12"/>
  <c r="E43" i="12"/>
  <c r="F43" i="12" s="1"/>
  <c r="D42" i="12"/>
  <c r="E41" i="12"/>
  <c r="F41" i="12" s="1"/>
  <c r="D40" i="12"/>
  <c r="C40" i="12"/>
  <c r="E25" i="12"/>
  <c r="F25" i="12" s="1"/>
  <c r="D24" i="12"/>
  <c r="D28" i="12" s="1"/>
  <c r="C24" i="12"/>
  <c r="E23" i="12"/>
  <c r="F23" i="12" s="1"/>
  <c r="D22" i="12"/>
  <c r="C22" i="12"/>
  <c r="E15" i="12"/>
  <c r="F15" i="12" s="1"/>
  <c r="D14" i="12"/>
  <c r="C14" i="12"/>
  <c r="E11" i="12"/>
  <c r="F11" i="12" s="1"/>
  <c r="D9" i="12"/>
  <c r="C28" i="12" l="1"/>
  <c r="E52" i="12"/>
  <c r="F52" i="12" s="1"/>
  <c r="E42" i="12"/>
  <c r="F42" i="12" s="1"/>
  <c r="E40" i="12"/>
  <c r="F40" i="12" s="1"/>
  <c r="E22" i="12"/>
  <c r="F22" i="12" s="1"/>
  <c r="E14" i="12"/>
  <c r="F14" i="12" s="1"/>
  <c r="E44" i="12"/>
  <c r="F44" i="12" s="1"/>
  <c r="E9" i="12"/>
  <c r="D55" i="12"/>
  <c r="E24" i="12"/>
  <c r="E46" i="12"/>
  <c r="F46" i="12" s="1"/>
  <c r="C55" i="12"/>
  <c r="F24" i="12" l="1"/>
  <c r="E28" i="12"/>
  <c r="F28" i="12"/>
  <c r="F9" i="12"/>
  <c r="E55" i="12"/>
  <c r="F55" i="12" s="1"/>
  <c r="E29" i="10"/>
  <c r="F29" i="10" s="1"/>
  <c r="C24" i="10"/>
  <c r="D20" i="10"/>
  <c r="E20" i="10" s="1"/>
  <c r="E21" i="10"/>
  <c r="C9" i="10"/>
  <c r="D9" i="10"/>
  <c r="E39" i="10"/>
  <c r="F39" i="10" s="1"/>
  <c r="D38" i="10"/>
  <c r="C38" i="10"/>
  <c r="E37" i="10"/>
  <c r="F37" i="10" s="1"/>
  <c r="D36" i="10"/>
  <c r="C36" i="10"/>
  <c r="E35" i="10"/>
  <c r="F35" i="10" s="1"/>
  <c r="D34" i="10"/>
  <c r="C34" i="10"/>
  <c r="E33" i="10"/>
  <c r="F33" i="10" s="1"/>
  <c r="D32" i="10"/>
  <c r="C32" i="10"/>
  <c r="E31" i="10"/>
  <c r="F31" i="10" s="1"/>
  <c r="D30" i="10"/>
  <c r="C30" i="10"/>
  <c r="E28" i="10"/>
  <c r="F28" i="10" s="1"/>
  <c r="E23" i="10"/>
  <c r="F23" i="10" s="1"/>
  <c r="D22" i="10"/>
  <c r="E22" i="10" s="1"/>
  <c r="F22" i="10" s="1"/>
  <c r="E19" i="10"/>
  <c r="D18" i="10"/>
  <c r="C18" i="10"/>
  <c r="E17" i="10"/>
  <c r="F17" i="10" s="1"/>
  <c r="D16" i="10"/>
  <c r="C16" i="10"/>
  <c r="E15" i="10"/>
  <c r="F15" i="10" s="1"/>
  <c r="E14" i="10"/>
  <c r="F14" i="10" s="1"/>
  <c r="D13" i="10"/>
  <c r="C13" i="10"/>
  <c r="E12" i="10"/>
  <c r="F12" i="10" s="1"/>
  <c r="D11" i="10"/>
  <c r="C11" i="10"/>
  <c r="E10" i="10"/>
  <c r="F10" i="10" s="1"/>
  <c r="E9" i="10"/>
  <c r="F9" i="10" s="1"/>
  <c r="E8" i="10"/>
  <c r="F8" i="10" s="1"/>
  <c r="E7" i="10"/>
  <c r="F7" i="10" s="1"/>
  <c r="D6" i="10"/>
  <c r="C6" i="10"/>
  <c r="C30" i="9"/>
  <c r="E39" i="9"/>
  <c r="F39" i="9" s="1"/>
  <c r="D38" i="9"/>
  <c r="C38" i="9"/>
  <c r="E37" i="9"/>
  <c r="F37" i="9" s="1"/>
  <c r="D36" i="9"/>
  <c r="C36" i="9"/>
  <c r="E35" i="9"/>
  <c r="F35" i="9" s="1"/>
  <c r="D34" i="9"/>
  <c r="C34" i="9"/>
  <c r="E33" i="9"/>
  <c r="F33" i="9" s="1"/>
  <c r="D32" i="9"/>
  <c r="C32" i="9"/>
  <c r="E31" i="9"/>
  <c r="F31" i="9" s="1"/>
  <c r="D30" i="9"/>
  <c r="E29" i="9"/>
  <c r="F29" i="9" s="1"/>
  <c r="E28" i="9"/>
  <c r="F28" i="9" s="1"/>
  <c r="D27" i="9"/>
  <c r="E27" i="9" s="1"/>
  <c r="F27" i="9" s="1"/>
  <c r="E23" i="9"/>
  <c r="F23" i="9" s="1"/>
  <c r="D22" i="9"/>
  <c r="E22" i="9" s="1"/>
  <c r="F22" i="9" s="1"/>
  <c r="E21" i="9"/>
  <c r="D20" i="9"/>
  <c r="E20" i="9" s="1"/>
  <c r="E19" i="9"/>
  <c r="D18" i="9"/>
  <c r="C18" i="9"/>
  <c r="E17" i="9"/>
  <c r="F17" i="9" s="1"/>
  <c r="E16" i="9"/>
  <c r="D16" i="9"/>
  <c r="C16" i="9"/>
  <c r="E15" i="9"/>
  <c r="F15" i="9" s="1"/>
  <c r="E14" i="9"/>
  <c r="F14" i="9" s="1"/>
  <c r="C13" i="9"/>
  <c r="E12" i="9"/>
  <c r="F12" i="9" s="1"/>
  <c r="D11" i="9"/>
  <c r="C11" i="9"/>
  <c r="E10" i="9"/>
  <c r="F10" i="9" s="1"/>
  <c r="D9" i="9"/>
  <c r="C9" i="9"/>
  <c r="E8" i="9"/>
  <c r="F8" i="9" s="1"/>
  <c r="E7" i="9"/>
  <c r="F7" i="9" s="1"/>
  <c r="C6" i="9"/>
  <c r="E39" i="8"/>
  <c r="F39" i="8" s="1"/>
  <c r="D38" i="8"/>
  <c r="C38" i="8"/>
  <c r="E38" i="8" s="1"/>
  <c r="F35" i="8"/>
  <c r="E35" i="8"/>
  <c r="D34" i="8"/>
  <c r="C34" i="8"/>
  <c r="E34" i="8" s="1"/>
  <c r="D15" i="8"/>
  <c r="D14" i="8"/>
  <c r="D13" i="8" s="1"/>
  <c r="E14" i="8"/>
  <c r="F14" i="8" s="1"/>
  <c r="C13" i="8"/>
  <c r="D8" i="8"/>
  <c r="D7" i="8"/>
  <c r="E7" i="8" s="1"/>
  <c r="F7" i="8" s="1"/>
  <c r="E41" i="8"/>
  <c r="F41" i="8"/>
  <c r="D40" i="8"/>
  <c r="C40" i="8"/>
  <c r="E37" i="8"/>
  <c r="F37" i="8"/>
  <c r="D36" i="8"/>
  <c r="E36" i="8" s="1"/>
  <c r="F36" i="8" s="1"/>
  <c r="C36" i="8"/>
  <c r="E33" i="8"/>
  <c r="F33" i="8"/>
  <c r="D32" i="8"/>
  <c r="E32" i="8" s="1"/>
  <c r="F32" i="8" s="1"/>
  <c r="C32" i="8"/>
  <c r="E31" i="8"/>
  <c r="F31" i="8"/>
  <c r="E30" i="8"/>
  <c r="F30" i="8" s="1"/>
  <c r="D29" i="8"/>
  <c r="E29" i="8"/>
  <c r="F29" i="8"/>
  <c r="E28" i="8"/>
  <c r="F28" i="8" s="1"/>
  <c r="D27" i="8"/>
  <c r="E27" i="8"/>
  <c r="F27" i="8"/>
  <c r="E23" i="8"/>
  <c r="F23" i="8"/>
  <c r="D22" i="8"/>
  <c r="E22" i="8"/>
  <c r="F22" i="8" s="1"/>
  <c r="E21" i="8"/>
  <c r="D20" i="8"/>
  <c r="E20" i="8"/>
  <c r="E19" i="8"/>
  <c r="D18" i="8"/>
  <c r="C18" i="8"/>
  <c r="E17" i="8"/>
  <c r="F17" i="8" s="1"/>
  <c r="D16" i="8"/>
  <c r="C16" i="8"/>
  <c r="E15" i="8"/>
  <c r="F15" i="8" s="1"/>
  <c r="E12" i="8"/>
  <c r="F12" i="8"/>
  <c r="D11" i="8"/>
  <c r="C11" i="8"/>
  <c r="E10" i="8"/>
  <c r="F10" i="8"/>
  <c r="D9" i="8"/>
  <c r="E9" i="8" s="1"/>
  <c r="C9" i="8"/>
  <c r="F9" i="8"/>
  <c r="E8" i="8"/>
  <c r="F8" i="8" s="1"/>
  <c r="C6" i="8"/>
  <c r="E39" i="7"/>
  <c r="F39" i="7"/>
  <c r="D38" i="7"/>
  <c r="C38" i="7"/>
  <c r="E38" i="7" s="1"/>
  <c r="F38" i="7" s="1"/>
  <c r="E37" i="7"/>
  <c r="F37" i="7"/>
  <c r="D36" i="7"/>
  <c r="C36" i="7"/>
  <c r="E36" i="7"/>
  <c r="F36" i="7"/>
  <c r="E35" i="7"/>
  <c r="F35" i="7"/>
  <c r="D34" i="7"/>
  <c r="C34" i="7"/>
  <c r="E34" i="7" s="1"/>
  <c r="F34" i="7" s="1"/>
  <c r="E33" i="7"/>
  <c r="F33" i="7"/>
  <c r="E32" i="7"/>
  <c r="F32" i="7"/>
  <c r="E31" i="7"/>
  <c r="F31" i="7"/>
  <c r="D31" i="7"/>
  <c r="E30" i="7"/>
  <c r="F30" i="7" s="1"/>
  <c r="D29" i="7"/>
  <c r="E29" i="7" s="1"/>
  <c r="F29" i="7" s="1"/>
  <c r="E25" i="7"/>
  <c r="F25" i="7" s="1"/>
  <c r="D24" i="7"/>
  <c r="E24" i="7"/>
  <c r="F24" i="7"/>
  <c r="E23" i="7"/>
  <c r="D22" i="7"/>
  <c r="E22" i="7" s="1"/>
  <c r="E21" i="7"/>
  <c r="D20" i="7"/>
  <c r="C20" i="7"/>
  <c r="E20" i="7"/>
  <c r="E19" i="7"/>
  <c r="F19" i="7" s="1"/>
  <c r="E18" i="7"/>
  <c r="F18" i="7" s="1"/>
  <c r="D18" i="7"/>
  <c r="C18" i="7"/>
  <c r="E17" i="7"/>
  <c r="F17" i="7" s="1"/>
  <c r="D16" i="7"/>
  <c r="E16" i="7"/>
  <c r="F16" i="7" s="1"/>
  <c r="E15" i="7"/>
  <c r="F15" i="7"/>
  <c r="D14" i="7"/>
  <c r="E14" i="7" s="1"/>
  <c r="F14" i="7" s="1"/>
  <c r="C14" i="7"/>
  <c r="E13" i="7"/>
  <c r="F13" i="7" s="1"/>
  <c r="D12" i="7"/>
  <c r="E12" i="7" s="1"/>
  <c r="F12" i="7" s="1"/>
  <c r="C12" i="7"/>
  <c r="E11" i="7"/>
  <c r="F11" i="7"/>
  <c r="D10" i="7"/>
  <c r="E10" i="7" s="1"/>
  <c r="F10" i="7" s="1"/>
  <c r="D9" i="7"/>
  <c r="D26" i="7" s="1"/>
  <c r="E26" i="7" s="1"/>
  <c r="F26" i="7" s="1"/>
  <c r="C9" i="7"/>
  <c r="E9" i="7" s="1"/>
  <c r="F9" i="7" s="1"/>
  <c r="E8" i="7"/>
  <c r="F8" i="7" s="1"/>
  <c r="E7" i="7"/>
  <c r="F7" i="7" s="1"/>
  <c r="D6" i="7"/>
  <c r="C6" i="7"/>
  <c r="E6" i="7" s="1"/>
  <c r="F6" i="7" s="1"/>
  <c r="F24" i="2"/>
  <c r="D10" i="6"/>
  <c r="C20" i="6"/>
  <c r="E23" i="6"/>
  <c r="D22" i="6"/>
  <c r="E22" i="6" s="1"/>
  <c r="E39" i="6"/>
  <c r="F39" i="6"/>
  <c r="D38" i="6"/>
  <c r="E38" i="6" s="1"/>
  <c r="F38" i="6" s="1"/>
  <c r="C38" i="6"/>
  <c r="E37" i="6"/>
  <c r="F37" i="6" s="1"/>
  <c r="D36" i="6"/>
  <c r="D40" i="6" s="1"/>
  <c r="E40" i="6" s="1"/>
  <c r="F40" i="6" s="1"/>
  <c r="C36" i="6"/>
  <c r="E35" i="6"/>
  <c r="F35" i="6"/>
  <c r="D34" i="6"/>
  <c r="C34" i="6"/>
  <c r="E34" i="6"/>
  <c r="F34" i="6"/>
  <c r="E33" i="6"/>
  <c r="F33" i="6" s="1"/>
  <c r="E32" i="6"/>
  <c r="F32" i="6"/>
  <c r="E31" i="6"/>
  <c r="F31" i="6" s="1"/>
  <c r="D31" i="6"/>
  <c r="E30" i="6"/>
  <c r="F30" i="6" s="1"/>
  <c r="D29" i="6"/>
  <c r="E29" i="6"/>
  <c r="F29" i="6"/>
  <c r="F25" i="6"/>
  <c r="E25" i="6"/>
  <c r="D24" i="6"/>
  <c r="E24" i="6"/>
  <c r="F24" i="6"/>
  <c r="E21" i="6"/>
  <c r="D20" i="6"/>
  <c r="E20" i="6"/>
  <c r="F19" i="6"/>
  <c r="E19" i="6"/>
  <c r="E18" i="6"/>
  <c r="F18" i="6" s="1"/>
  <c r="D18" i="6"/>
  <c r="C18" i="6"/>
  <c r="E17" i="6"/>
  <c r="F17" i="6" s="1"/>
  <c r="D16" i="6"/>
  <c r="E16" i="6" s="1"/>
  <c r="F16" i="6"/>
  <c r="E15" i="6"/>
  <c r="F15" i="6"/>
  <c r="D14" i="6"/>
  <c r="C14" i="6"/>
  <c r="E14" i="6" s="1"/>
  <c r="F14" i="6" s="1"/>
  <c r="E13" i="6"/>
  <c r="F13" i="6"/>
  <c r="D12" i="6"/>
  <c r="C12" i="6"/>
  <c r="E12" i="6" s="1"/>
  <c r="F12" i="6"/>
  <c r="E11" i="6"/>
  <c r="F11" i="6" s="1"/>
  <c r="E10" i="6"/>
  <c r="F10" i="6"/>
  <c r="D9" i="6"/>
  <c r="E9" i="6" s="1"/>
  <c r="F9" i="6" s="1"/>
  <c r="C9" i="6"/>
  <c r="E8" i="6"/>
  <c r="F8" i="6"/>
  <c r="E7" i="6"/>
  <c r="F7" i="6" s="1"/>
  <c r="D6" i="6"/>
  <c r="D26" i="6" s="1"/>
  <c r="E26" i="6" s="1"/>
  <c r="F26" i="6" s="1"/>
  <c r="C6" i="6"/>
  <c r="E6" i="6"/>
  <c r="F6" i="6" s="1"/>
  <c r="F31" i="2"/>
  <c r="F30" i="2"/>
  <c r="E21" i="2"/>
  <c r="D20" i="2"/>
  <c r="E20" i="2"/>
  <c r="D36" i="2"/>
  <c r="C36" i="2"/>
  <c r="E35" i="2"/>
  <c r="F35" i="2" s="1"/>
  <c r="D34" i="2"/>
  <c r="C34" i="2"/>
  <c r="E34" i="2" s="1"/>
  <c r="F34" i="2" s="1"/>
  <c r="C32" i="2"/>
  <c r="E33" i="2"/>
  <c r="F33" i="2"/>
  <c r="D32" i="2"/>
  <c r="E32" i="2" s="1"/>
  <c r="F32" i="2" s="1"/>
  <c r="E28" i="2"/>
  <c r="F28" i="2"/>
  <c r="D27" i="2"/>
  <c r="E27" i="2" s="1"/>
  <c r="F27" i="2" s="1"/>
  <c r="D18" i="2"/>
  <c r="C18" i="2"/>
  <c r="E13" i="2"/>
  <c r="F13" i="2"/>
  <c r="D12" i="2"/>
  <c r="C12" i="2"/>
  <c r="E12" i="2" s="1"/>
  <c r="F12" i="2" s="1"/>
  <c r="E8" i="2"/>
  <c r="F8" i="2"/>
  <c r="E7" i="2"/>
  <c r="F7" i="2"/>
  <c r="D6" i="2"/>
  <c r="C6" i="2"/>
  <c r="E37" i="2"/>
  <c r="F37" i="2"/>
  <c r="E31" i="2"/>
  <c r="E30" i="2"/>
  <c r="D29" i="2"/>
  <c r="E29" i="2"/>
  <c r="F29" i="2" s="1"/>
  <c r="E23" i="2"/>
  <c r="F23" i="2" s="1"/>
  <c r="D22" i="2"/>
  <c r="E22" i="2" s="1"/>
  <c r="F22" i="2"/>
  <c r="E19" i="2"/>
  <c r="F19" i="2" s="1"/>
  <c r="E17" i="2"/>
  <c r="F17" i="2"/>
  <c r="D16" i="2"/>
  <c r="E16" i="2" s="1"/>
  <c r="F16" i="2" s="1"/>
  <c r="E15" i="2"/>
  <c r="F15" i="2"/>
  <c r="D14" i="2"/>
  <c r="E14" i="2" s="1"/>
  <c r="F14" i="2" s="1"/>
  <c r="C14" i="2"/>
  <c r="E11" i="2"/>
  <c r="F11" i="2"/>
  <c r="E10" i="2"/>
  <c r="F10" i="2" s="1"/>
  <c r="D9" i="2"/>
  <c r="C9" i="2"/>
  <c r="D27" i="5"/>
  <c r="E29" i="5"/>
  <c r="E24" i="5"/>
  <c r="F24" i="5"/>
  <c r="E23" i="5"/>
  <c r="F23" i="5" s="1"/>
  <c r="D22" i="5"/>
  <c r="E22" i="5"/>
  <c r="F22" i="5"/>
  <c r="E30" i="5"/>
  <c r="F30" i="5"/>
  <c r="E28" i="5"/>
  <c r="D15" i="5"/>
  <c r="E15" i="5" s="1"/>
  <c r="F15" i="5" s="1"/>
  <c r="D6" i="5"/>
  <c r="D11" i="5"/>
  <c r="E11" i="5" s="1"/>
  <c r="E12" i="5"/>
  <c r="F12" i="5" s="1"/>
  <c r="D25" i="5"/>
  <c r="D31" i="5" s="1"/>
  <c r="E31" i="5"/>
  <c r="F31" i="5"/>
  <c r="E26" i="5"/>
  <c r="F26" i="5" s="1"/>
  <c r="E14" i="5"/>
  <c r="F14" i="5"/>
  <c r="D13" i="5"/>
  <c r="E13" i="5" s="1"/>
  <c r="F13" i="5" s="1"/>
  <c r="E10" i="5"/>
  <c r="F10" i="5"/>
  <c r="C9" i="5"/>
  <c r="D9" i="5"/>
  <c r="C6" i="5"/>
  <c r="E7" i="5"/>
  <c r="F7" i="5" s="1"/>
  <c r="E8" i="5"/>
  <c r="F8" i="5" s="1"/>
  <c r="E16" i="5"/>
  <c r="D29" i="4"/>
  <c r="C27" i="4"/>
  <c r="E27" i="4" s="1"/>
  <c r="F27" i="4" s="1"/>
  <c r="E28" i="4"/>
  <c r="F28" i="4"/>
  <c r="D27" i="4"/>
  <c r="D22" i="4"/>
  <c r="E22" i="4" s="1"/>
  <c r="F22" i="4" s="1"/>
  <c r="D5" i="4"/>
  <c r="D8" i="4"/>
  <c r="D10" i="4"/>
  <c r="E10" i="4" s="1"/>
  <c r="D13" i="4"/>
  <c r="E13" i="4" s="1"/>
  <c r="F13" i="4" s="1"/>
  <c r="D15" i="4"/>
  <c r="E15" i="4"/>
  <c r="C8" i="4"/>
  <c r="E8" i="4"/>
  <c r="F8" i="4" s="1"/>
  <c r="E6" i="4"/>
  <c r="F6" i="4"/>
  <c r="C5" i="4"/>
  <c r="E5" i="4" s="1"/>
  <c r="F5" i="4"/>
  <c r="E7" i="4"/>
  <c r="F7" i="4"/>
  <c r="E9" i="4"/>
  <c r="F9" i="4"/>
  <c r="E11" i="4"/>
  <c r="F11" i="4" s="1"/>
  <c r="E12" i="4"/>
  <c r="F12" i="4"/>
  <c r="E14" i="4"/>
  <c r="F14" i="4"/>
  <c r="E16" i="4"/>
  <c r="E23" i="4"/>
  <c r="F23" i="4"/>
  <c r="D24" i="4"/>
  <c r="E24" i="4"/>
  <c r="F24" i="4"/>
  <c r="E25" i="4"/>
  <c r="F25" i="4" s="1"/>
  <c r="E26" i="4"/>
  <c r="F26" i="4" s="1"/>
  <c r="E29" i="4"/>
  <c r="E30" i="4"/>
  <c r="E14" i="1"/>
  <c r="E25" i="1"/>
  <c r="F25" i="1"/>
  <c r="E27" i="1"/>
  <c r="F27" i="1" s="1"/>
  <c r="E28" i="1"/>
  <c r="F28" i="1"/>
  <c r="E30" i="1"/>
  <c r="E31" i="1"/>
  <c r="E32" i="1"/>
  <c r="F32" i="1"/>
  <c r="E33" i="1"/>
  <c r="E34" i="1"/>
  <c r="E35" i="1"/>
  <c r="F36" i="1"/>
  <c r="E24" i="1"/>
  <c r="F24" i="1" s="1"/>
  <c r="F23" i="1"/>
  <c r="D29" i="1"/>
  <c r="E29" i="1"/>
  <c r="F29" i="1" s="1"/>
  <c r="D26" i="1"/>
  <c r="D36" i="1" s="1"/>
  <c r="E26" i="1"/>
  <c r="F26" i="1" s="1"/>
  <c r="D23" i="1"/>
  <c r="E23" i="1" s="1"/>
  <c r="E6" i="1"/>
  <c r="F6" i="1"/>
  <c r="E7" i="1"/>
  <c r="F7" i="1" s="1"/>
  <c r="E8" i="1"/>
  <c r="F8" i="1"/>
  <c r="E10" i="1"/>
  <c r="F10" i="1" s="1"/>
  <c r="E11" i="1"/>
  <c r="F11" i="1"/>
  <c r="E12" i="1"/>
  <c r="F12" i="1" s="1"/>
  <c r="E13" i="1"/>
  <c r="F13" i="1" s="1"/>
  <c r="E15" i="1"/>
  <c r="E16" i="1"/>
  <c r="F16" i="1"/>
  <c r="E17" i="1"/>
  <c r="F5" i="1"/>
  <c r="E5" i="1"/>
  <c r="D9" i="1"/>
  <c r="D18" i="1" s="1"/>
  <c r="E18" i="1" s="1"/>
  <c r="F18" i="1" s="1"/>
  <c r="E25" i="5"/>
  <c r="F25" i="5"/>
  <c r="E27" i="5"/>
  <c r="F27" i="5" s="1"/>
  <c r="E9" i="5"/>
  <c r="F9" i="5"/>
  <c r="E6" i="5"/>
  <c r="F6" i="5" s="1"/>
  <c r="E18" i="2"/>
  <c r="F18" i="2" s="1"/>
  <c r="E9" i="2"/>
  <c r="F9" i="2"/>
  <c r="E6" i="2"/>
  <c r="F6" i="2" s="1"/>
  <c r="D40" i="7"/>
  <c r="E40" i="7"/>
  <c r="F40" i="7" s="1"/>
  <c r="F38" i="8"/>
  <c r="F34" i="8"/>
  <c r="E13" i="8"/>
  <c r="F13" i="8" s="1"/>
  <c r="E16" i="8"/>
  <c r="F16" i="8" s="1"/>
  <c r="E11" i="8"/>
  <c r="F11" i="8" s="1"/>
  <c r="E18" i="8"/>
  <c r="D17" i="4" l="1"/>
  <c r="E17" i="4" s="1"/>
  <c r="F17" i="4" s="1"/>
  <c r="D17" i="5"/>
  <c r="E17" i="5" s="1"/>
  <c r="F17" i="5" s="1"/>
  <c r="D24" i="2"/>
  <c r="E36" i="6"/>
  <c r="F36" i="6" s="1"/>
  <c r="D38" i="2"/>
  <c r="E38" i="2" s="1"/>
  <c r="F38" i="2" s="1"/>
  <c r="D42" i="8"/>
  <c r="E42" i="8" s="1"/>
  <c r="F42" i="8" s="1"/>
  <c r="E9" i="1"/>
  <c r="D31" i="4"/>
  <c r="E31" i="4" s="1"/>
  <c r="F31" i="4" s="1"/>
  <c r="E36" i="2"/>
  <c r="F36" i="2" s="1"/>
  <c r="E40" i="8"/>
  <c r="F40" i="8" s="1"/>
  <c r="D6" i="8"/>
  <c r="E18" i="9"/>
  <c r="E34" i="9"/>
  <c r="F34" i="9" s="1"/>
  <c r="E30" i="10"/>
  <c r="F30" i="10" s="1"/>
  <c r="E38" i="10"/>
  <c r="F38" i="10" s="1"/>
  <c r="E34" i="10"/>
  <c r="F34" i="10" s="1"/>
  <c r="D40" i="10"/>
  <c r="E40" i="10" s="1"/>
  <c r="F40" i="10" s="1"/>
  <c r="E32" i="10"/>
  <c r="F32" i="10" s="1"/>
  <c r="E36" i="10"/>
  <c r="F36" i="10" s="1"/>
  <c r="E13" i="10"/>
  <c r="F13" i="10" s="1"/>
  <c r="E16" i="10"/>
  <c r="F16" i="10" s="1"/>
  <c r="E18" i="10"/>
  <c r="E11" i="10"/>
  <c r="F11" i="10" s="1"/>
  <c r="D24" i="10"/>
  <c r="E24" i="10" s="1"/>
  <c r="F24" i="10" s="1"/>
  <c r="E6" i="10"/>
  <c r="F6" i="10" s="1"/>
  <c r="E27" i="10"/>
  <c r="F27" i="10" s="1"/>
  <c r="E9" i="9"/>
  <c r="F9" i="9" s="1"/>
  <c r="E36" i="9"/>
  <c r="F36" i="9" s="1"/>
  <c r="E32" i="9"/>
  <c r="F32" i="9" s="1"/>
  <c r="E30" i="9"/>
  <c r="F30" i="9" s="1"/>
  <c r="D40" i="9"/>
  <c r="E40" i="9" s="1"/>
  <c r="F40" i="9" s="1"/>
  <c r="F16" i="9"/>
  <c r="E11" i="9"/>
  <c r="F11" i="9" s="1"/>
  <c r="E38" i="9"/>
  <c r="F38" i="9" s="1"/>
  <c r="D6" i="9"/>
  <c r="D13" i="9"/>
  <c r="E13" i="9" s="1"/>
  <c r="F13" i="9" s="1"/>
  <c r="D24" i="8" l="1"/>
  <c r="E24" i="8" s="1"/>
  <c r="F24" i="8" s="1"/>
  <c r="E6" i="8"/>
  <c r="F6" i="8" s="1"/>
  <c r="D24" i="9"/>
  <c r="E24" i="9" s="1"/>
  <c r="F24" i="9" s="1"/>
  <c r="E6" i="9"/>
  <c r="F6" i="9" s="1"/>
</calcChain>
</file>

<file path=xl/sharedStrings.xml><?xml version="1.0" encoding="utf-8"?>
<sst xmlns="http://schemas.openxmlformats.org/spreadsheetml/2006/main" count="659" uniqueCount="154">
  <si>
    <t>補正前</t>
    <rPh sb="0" eb="2">
      <t>ホセイ</t>
    </rPh>
    <rPh sb="2" eb="3">
      <t>マエ</t>
    </rPh>
    <phoneticPr fontId="2"/>
  </si>
  <si>
    <t>補正額</t>
    <rPh sb="0" eb="2">
      <t>ホセイ</t>
    </rPh>
    <rPh sb="2" eb="3">
      <t>ガク</t>
    </rPh>
    <phoneticPr fontId="2"/>
  </si>
  <si>
    <t>補正後</t>
    <rPh sb="0" eb="2">
      <t>ホセイ</t>
    </rPh>
    <rPh sb="2" eb="3">
      <t>ゴ</t>
    </rPh>
    <phoneticPr fontId="2"/>
  </si>
  <si>
    <t>国庫支出金</t>
    <rPh sb="0" eb="2">
      <t>コッコ</t>
    </rPh>
    <rPh sb="2" eb="5">
      <t>シシュツキン</t>
    </rPh>
    <phoneticPr fontId="2"/>
  </si>
  <si>
    <t>療養給付費等交付金</t>
    <rPh sb="0" eb="2">
      <t>リョウヨウ</t>
    </rPh>
    <rPh sb="2" eb="4">
      <t>キュウフ</t>
    </rPh>
    <rPh sb="4" eb="5">
      <t>ヒ</t>
    </rPh>
    <rPh sb="5" eb="6">
      <t>トウ</t>
    </rPh>
    <rPh sb="6" eb="9">
      <t>コウフキン</t>
    </rPh>
    <phoneticPr fontId="2"/>
  </si>
  <si>
    <t>都支出金</t>
    <rPh sb="0" eb="1">
      <t>ト</t>
    </rPh>
    <rPh sb="1" eb="4">
      <t>シシュツキン</t>
    </rPh>
    <phoneticPr fontId="2"/>
  </si>
  <si>
    <t>都補助金</t>
    <rPh sb="0" eb="1">
      <t>ト</t>
    </rPh>
    <rPh sb="1" eb="4">
      <t>ホジョキン</t>
    </rPh>
    <phoneticPr fontId="2"/>
  </si>
  <si>
    <t>財政調整交付金</t>
    <rPh sb="0" eb="2">
      <t>ザイセイ</t>
    </rPh>
    <rPh sb="2" eb="4">
      <t>チョウセイ</t>
    </rPh>
    <rPh sb="4" eb="7">
      <t>コウフキン</t>
    </rPh>
    <phoneticPr fontId="2"/>
  </si>
  <si>
    <t>繰入金</t>
    <rPh sb="0" eb="2">
      <t>クリイレ</t>
    </rPh>
    <rPh sb="2" eb="3">
      <t>キン</t>
    </rPh>
    <phoneticPr fontId="2"/>
  </si>
  <si>
    <t>一般会計繰入金</t>
    <rPh sb="0" eb="2">
      <t>イッパン</t>
    </rPh>
    <rPh sb="2" eb="4">
      <t>カイケイ</t>
    </rPh>
    <rPh sb="4" eb="6">
      <t>クリイレ</t>
    </rPh>
    <rPh sb="6" eb="7">
      <t>キン</t>
    </rPh>
    <phoneticPr fontId="2"/>
  </si>
  <si>
    <t>保険給付費</t>
    <rPh sb="0" eb="2">
      <t>ホケン</t>
    </rPh>
    <rPh sb="2" eb="4">
      <t>キュウフ</t>
    </rPh>
    <rPh sb="4" eb="5">
      <t>ヒ</t>
    </rPh>
    <phoneticPr fontId="2"/>
  </si>
  <si>
    <t>療養諸費</t>
    <rPh sb="0" eb="2">
      <t>リョウヨウ</t>
    </rPh>
    <rPh sb="2" eb="4">
      <t>ショヒ</t>
    </rPh>
    <phoneticPr fontId="2"/>
  </si>
  <si>
    <t>高額療養費</t>
    <rPh sb="0" eb="2">
      <t>コウガク</t>
    </rPh>
    <rPh sb="2" eb="5">
      <t>リョウヨウヒ</t>
    </rPh>
    <phoneticPr fontId="2"/>
  </si>
  <si>
    <t>老人保健拠出金</t>
    <rPh sb="0" eb="2">
      <t>ロウジン</t>
    </rPh>
    <rPh sb="2" eb="4">
      <t>ホケン</t>
    </rPh>
    <rPh sb="4" eb="7">
      <t>キョシュツキン</t>
    </rPh>
    <phoneticPr fontId="2"/>
  </si>
  <si>
    <t>老人保健事務費拠出金</t>
    <rPh sb="0" eb="2">
      <t>ロウジン</t>
    </rPh>
    <rPh sb="2" eb="4">
      <t>ホケン</t>
    </rPh>
    <rPh sb="4" eb="7">
      <t>ジムヒ</t>
    </rPh>
    <rPh sb="7" eb="10">
      <t>キョシュツキン</t>
    </rPh>
    <phoneticPr fontId="2"/>
  </si>
  <si>
    <t>共同事業拠出金</t>
    <rPh sb="0" eb="2">
      <t>キョウドウ</t>
    </rPh>
    <rPh sb="2" eb="4">
      <t>ジギョウ</t>
    </rPh>
    <rPh sb="4" eb="7">
      <t>キョシュツキン</t>
    </rPh>
    <phoneticPr fontId="2"/>
  </si>
  <si>
    <t>高額療養費共同事業事務拠出金</t>
    <rPh sb="0" eb="2">
      <t>コウガク</t>
    </rPh>
    <rPh sb="2" eb="5">
      <t>リョウヨウヒ</t>
    </rPh>
    <rPh sb="5" eb="7">
      <t>キョウドウ</t>
    </rPh>
    <rPh sb="7" eb="9">
      <t>ジギョウ</t>
    </rPh>
    <rPh sb="9" eb="11">
      <t>ジム</t>
    </rPh>
    <rPh sb="11" eb="14">
      <t>キョシュツキン</t>
    </rPh>
    <phoneticPr fontId="2"/>
  </si>
  <si>
    <t>保険財政共同安定化事業事務拠出金</t>
    <rPh sb="0" eb="2">
      <t>ホケン</t>
    </rPh>
    <rPh sb="2" eb="4">
      <t>ザイセイ</t>
    </rPh>
    <rPh sb="4" eb="6">
      <t>キョウドウ</t>
    </rPh>
    <rPh sb="6" eb="9">
      <t>アンテイカ</t>
    </rPh>
    <rPh sb="9" eb="11">
      <t>ジギョウ</t>
    </rPh>
    <rPh sb="11" eb="13">
      <t>ジム</t>
    </rPh>
    <rPh sb="13" eb="16">
      <t>キョシュツキン</t>
    </rPh>
    <phoneticPr fontId="2"/>
  </si>
  <si>
    <t>保健事業費</t>
    <rPh sb="0" eb="2">
      <t>ホケン</t>
    </rPh>
    <rPh sb="2" eb="4">
      <t>ジギョウ</t>
    </rPh>
    <rPh sb="4" eb="5">
      <t>ヒ</t>
    </rPh>
    <phoneticPr fontId="2"/>
  </si>
  <si>
    <t>保健衛生普及費</t>
    <rPh sb="0" eb="2">
      <t>ホケン</t>
    </rPh>
    <rPh sb="2" eb="4">
      <t>エイセイ</t>
    </rPh>
    <rPh sb="4" eb="6">
      <t>フキュウ</t>
    </rPh>
    <rPh sb="6" eb="7">
      <t>ヒ</t>
    </rPh>
    <phoneticPr fontId="2"/>
  </si>
  <si>
    <t>諸支出金</t>
    <rPh sb="0" eb="1">
      <t>ショ</t>
    </rPh>
    <rPh sb="1" eb="4">
      <t>シシュツキン</t>
    </rPh>
    <phoneticPr fontId="2"/>
  </si>
  <si>
    <t>償還金及び還付金</t>
    <rPh sb="0" eb="3">
      <t>ショウカンキン</t>
    </rPh>
    <rPh sb="3" eb="4">
      <t>オヨ</t>
    </rPh>
    <rPh sb="5" eb="8">
      <t>カンプキン</t>
    </rPh>
    <phoneticPr fontId="2"/>
  </si>
  <si>
    <t>国庫補助金</t>
    <rPh sb="0" eb="2">
      <t>コッコ</t>
    </rPh>
    <rPh sb="2" eb="5">
      <t>ホジョキン</t>
    </rPh>
    <phoneticPr fontId="2"/>
  </si>
  <si>
    <t>諸収入</t>
    <rPh sb="0" eb="1">
      <t>ショ</t>
    </rPh>
    <rPh sb="1" eb="3">
      <t>シュウニュウ</t>
    </rPh>
    <phoneticPr fontId="2"/>
  </si>
  <si>
    <t>市預金利子</t>
    <rPh sb="0" eb="1">
      <t>シ</t>
    </rPh>
    <rPh sb="1" eb="3">
      <t>ヨキン</t>
    </rPh>
    <rPh sb="3" eb="5">
      <t>リシ</t>
    </rPh>
    <phoneticPr fontId="2"/>
  </si>
  <si>
    <t>繰越金</t>
    <rPh sb="0" eb="2">
      <t>クリコシ</t>
    </rPh>
    <rPh sb="2" eb="3">
      <t>キン</t>
    </rPh>
    <phoneticPr fontId="2"/>
  </si>
  <si>
    <t>　　　　　（単位：千円）</t>
    <rPh sb="6" eb="8">
      <t>タンイ</t>
    </rPh>
    <rPh sb="9" eb="11">
      <t>センエン</t>
    </rPh>
    <phoneticPr fontId="2"/>
  </si>
  <si>
    <t>　　　　　（単位：千円）</t>
    <phoneticPr fontId="2"/>
  </si>
  <si>
    <t>普通調整交付金の確定額に合わせて補正</t>
    <rPh sb="0" eb="2">
      <t>フツウ</t>
    </rPh>
    <rPh sb="2" eb="4">
      <t>チョウセイ</t>
    </rPh>
    <rPh sb="4" eb="7">
      <t>コウフキン</t>
    </rPh>
    <rPh sb="8" eb="10">
      <t>カクテイ</t>
    </rPh>
    <rPh sb="10" eb="11">
      <t>ガク</t>
    </rPh>
    <rPh sb="12" eb="13">
      <t>ア</t>
    </rPh>
    <rPh sb="16" eb="18">
      <t>ホセイ</t>
    </rPh>
    <phoneticPr fontId="2"/>
  </si>
  <si>
    <t>退職者分療養諸費の見込額に合わせて補正</t>
    <rPh sb="0" eb="2">
      <t>タイショク</t>
    </rPh>
    <rPh sb="2" eb="3">
      <t>シャ</t>
    </rPh>
    <rPh sb="3" eb="4">
      <t>ブン</t>
    </rPh>
    <rPh sb="4" eb="6">
      <t>リョウヨウ</t>
    </rPh>
    <rPh sb="6" eb="8">
      <t>ショヒ</t>
    </rPh>
    <rPh sb="9" eb="11">
      <t>ミコ</t>
    </rPh>
    <rPh sb="11" eb="12">
      <t>ガク</t>
    </rPh>
    <rPh sb="13" eb="14">
      <t>ア</t>
    </rPh>
    <rPh sb="17" eb="19">
      <t>ホセイ</t>
    </rPh>
    <phoneticPr fontId="2"/>
  </si>
  <si>
    <t>都補助金の確定額及び財政調整交付金の見込額に合わせて補正</t>
    <rPh sb="0" eb="1">
      <t>ト</t>
    </rPh>
    <rPh sb="1" eb="4">
      <t>ホジョキン</t>
    </rPh>
    <rPh sb="5" eb="7">
      <t>カクテイ</t>
    </rPh>
    <rPh sb="7" eb="8">
      <t>ガク</t>
    </rPh>
    <rPh sb="8" eb="9">
      <t>オヨ</t>
    </rPh>
    <rPh sb="10" eb="12">
      <t>ザイセイ</t>
    </rPh>
    <rPh sb="12" eb="14">
      <t>チョウセイ</t>
    </rPh>
    <rPh sb="14" eb="17">
      <t>コウフキン</t>
    </rPh>
    <rPh sb="18" eb="20">
      <t>ミコ</t>
    </rPh>
    <rPh sb="20" eb="21">
      <t>ガク</t>
    </rPh>
    <rPh sb="22" eb="23">
      <t>ア</t>
    </rPh>
    <rPh sb="26" eb="28">
      <t>ホセイ</t>
    </rPh>
    <phoneticPr fontId="2"/>
  </si>
  <si>
    <t>歳出の増額に合わせ補正</t>
    <rPh sb="0" eb="2">
      <t>サイシュツ</t>
    </rPh>
    <rPh sb="3" eb="5">
      <t>ゾウガク</t>
    </rPh>
    <rPh sb="6" eb="7">
      <t>ア</t>
    </rPh>
    <rPh sb="9" eb="11">
      <t>ホセイ</t>
    </rPh>
    <phoneticPr fontId="2"/>
  </si>
  <si>
    <t>前年度からの繰越金</t>
    <rPh sb="0" eb="3">
      <t>ゼンネンド</t>
    </rPh>
    <rPh sb="6" eb="8">
      <t>クリコシ</t>
    </rPh>
    <rPh sb="8" eb="9">
      <t>キン</t>
    </rPh>
    <phoneticPr fontId="2"/>
  </si>
  <si>
    <t>預金利子の見込額に合わせて補正</t>
    <rPh sb="0" eb="2">
      <t>ヨキン</t>
    </rPh>
    <rPh sb="2" eb="4">
      <t>リシ</t>
    </rPh>
    <rPh sb="5" eb="7">
      <t>ミコ</t>
    </rPh>
    <rPh sb="7" eb="8">
      <t>ガク</t>
    </rPh>
    <rPh sb="9" eb="10">
      <t>ア</t>
    </rPh>
    <rPh sb="13" eb="15">
      <t>ホセイ</t>
    </rPh>
    <phoneticPr fontId="2"/>
  </si>
  <si>
    <t>＊＊＊</t>
    <phoneticPr fontId="2"/>
  </si>
  <si>
    <t>療養給付費及び高額療養費の伸びに合わせて補正</t>
    <rPh sb="0" eb="2">
      <t>リョウヨウ</t>
    </rPh>
    <rPh sb="2" eb="4">
      <t>キュウフ</t>
    </rPh>
    <rPh sb="4" eb="5">
      <t>ヒ</t>
    </rPh>
    <rPh sb="5" eb="6">
      <t>オヨ</t>
    </rPh>
    <rPh sb="7" eb="9">
      <t>コウガク</t>
    </rPh>
    <rPh sb="9" eb="12">
      <t>リョウヨウヒ</t>
    </rPh>
    <rPh sb="13" eb="14">
      <t>ノ</t>
    </rPh>
    <rPh sb="16" eb="17">
      <t>ア</t>
    </rPh>
    <rPh sb="20" eb="22">
      <t>ホセイ</t>
    </rPh>
    <phoneticPr fontId="2"/>
  </si>
  <si>
    <t>老人保健拠出金の確定に合わせて補正</t>
    <rPh sb="0" eb="2">
      <t>ロウジン</t>
    </rPh>
    <rPh sb="2" eb="4">
      <t>ホケン</t>
    </rPh>
    <rPh sb="4" eb="7">
      <t>キョシュツキン</t>
    </rPh>
    <rPh sb="8" eb="10">
      <t>カクテイ</t>
    </rPh>
    <rPh sb="11" eb="12">
      <t>ア</t>
    </rPh>
    <rPh sb="15" eb="17">
      <t>ホセイ</t>
    </rPh>
    <phoneticPr fontId="2"/>
  </si>
  <si>
    <t>共同事業に係る事務拠出金の確定に合わせて補正</t>
    <rPh sb="0" eb="2">
      <t>キョウドウ</t>
    </rPh>
    <rPh sb="2" eb="4">
      <t>ジギョウ</t>
    </rPh>
    <rPh sb="5" eb="6">
      <t>カカ</t>
    </rPh>
    <rPh sb="7" eb="9">
      <t>ジム</t>
    </rPh>
    <rPh sb="9" eb="12">
      <t>キョシュツキン</t>
    </rPh>
    <rPh sb="13" eb="15">
      <t>カクテイ</t>
    </rPh>
    <rPh sb="16" eb="17">
      <t>ア</t>
    </rPh>
    <rPh sb="20" eb="22">
      <t>ホセイ</t>
    </rPh>
    <phoneticPr fontId="2"/>
  </si>
  <si>
    <t>科　　　　　　　目</t>
    <rPh sb="0" eb="1">
      <t>カ</t>
    </rPh>
    <rPh sb="8" eb="9">
      <t>メ</t>
    </rPh>
    <phoneticPr fontId="2"/>
  </si>
  <si>
    <t>　　　　　　科　　　　　　目</t>
    <rPh sb="6" eb="7">
      <t>カ</t>
    </rPh>
    <rPh sb="13" eb="14">
      <t>メ</t>
    </rPh>
    <phoneticPr fontId="2"/>
  </si>
  <si>
    <t>備　　　　　　　考</t>
    <rPh sb="0" eb="1">
      <t>ソナエ</t>
    </rPh>
    <rPh sb="8" eb="9">
      <t>コウ</t>
    </rPh>
    <phoneticPr fontId="2"/>
  </si>
  <si>
    <t>　　　備　　　　　　考</t>
    <rPh sb="3" eb="4">
      <t>ソナエ</t>
    </rPh>
    <rPh sb="10" eb="11">
      <t>コウ</t>
    </rPh>
    <phoneticPr fontId="2"/>
  </si>
  <si>
    <t>　　　　歳　　入　　合　　計</t>
    <rPh sb="4" eb="5">
      <t>トシ</t>
    </rPh>
    <rPh sb="7" eb="8">
      <t>イリ</t>
    </rPh>
    <rPh sb="10" eb="11">
      <t>ゴウ</t>
    </rPh>
    <rPh sb="13" eb="14">
      <t>ケイ</t>
    </rPh>
    <phoneticPr fontId="2"/>
  </si>
  <si>
    <t>　　　　　歳　　出　　合　　計</t>
    <rPh sb="5" eb="6">
      <t>トシ</t>
    </rPh>
    <rPh sb="8" eb="9">
      <t>デ</t>
    </rPh>
    <rPh sb="11" eb="12">
      <t>ゴウ</t>
    </rPh>
    <rPh sb="14" eb="15">
      <t>ケイ</t>
    </rPh>
    <phoneticPr fontId="2"/>
  </si>
  <si>
    <t>健診等支援システム経費の見込額にあわせて補正</t>
    <rPh sb="0" eb="2">
      <t>ケンシン</t>
    </rPh>
    <rPh sb="2" eb="3">
      <t>トウ</t>
    </rPh>
    <rPh sb="3" eb="5">
      <t>シエン</t>
    </rPh>
    <rPh sb="9" eb="11">
      <t>ケイヒ</t>
    </rPh>
    <rPh sb="12" eb="14">
      <t>ミコ</t>
    </rPh>
    <rPh sb="14" eb="15">
      <t>ガク</t>
    </rPh>
    <rPh sb="20" eb="22">
      <t>ホセイ</t>
    </rPh>
    <phoneticPr fontId="2"/>
  </si>
  <si>
    <t>歳　　入</t>
    <rPh sb="0" eb="1">
      <t>トシ</t>
    </rPh>
    <rPh sb="3" eb="4">
      <t>イリ</t>
    </rPh>
    <phoneticPr fontId="2"/>
  </si>
  <si>
    <t>歳　　出</t>
    <rPh sb="0" eb="1">
      <t>トシ</t>
    </rPh>
    <rPh sb="3" eb="4">
      <t>デ</t>
    </rPh>
    <phoneticPr fontId="2"/>
  </si>
  <si>
    <r>
      <t>補正率</t>
    </r>
    <r>
      <rPr>
        <sz val="8"/>
        <rFont val="ＭＳ Ｐゴシック"/>
        <family val="3"/>
        <charset val="128"/>
      </rPr>
      <t>（％）</t>
    </r>
    <rPh sb="0" eb="2">
      <t>ホセイ</t>
    </rPh>
    <rPh sb="2" eb="3">
      <t>リツ</t>
    </rPh>
    <phoneticPr fontId="2"/>
  </si>
  <si>
    <t>国庫及び都支出金過年度精算返還金の確定に合わせて補正</t>
    <rPh sb="0" eb="2">
      <t>コッコ</t>
    </rPh>
    <rPh sb="2" eb="3">
      <t>オヨ</t>
    </rPh>
    <rPh sb="4" eb="5">
      <t>ト</t>
    </rPh>
    <rPh sb="5" eb="8">
      <t>シシュツキン</t>
    </rPh>
    <rPh sb="8" eb="9">
      <t>カ</t>
    </rPh>
    <rPh sb="9" eb="11">
      <t>ネンド</t>
    </rPh>
    <rPh sb="11" eb="13">
      <t>セイサン</t>
    </rPh>
    <rPh sb="13" eb="16">
      <t>ヘンカンキン</t>
    </rPh>
    <rPh sb="17" eb="19">
      <t>カクテイ</t>
    </rPh>
    <rPh sb="20" eb="21">
      <t>ア</t>
    </rPh>
    <rPh sb="24" eb="26">
      <t>ホセイ</t>
    </rPh>
    <phoneticPr fontId="2"/>
  </si>
  <si>
    <t>平成１８年度　府中市国民健康保険特別会計補正予算（第２号）の概要（案）</t>
    <rPh sb="0" eb="2">
      <t>ヘイセイ</t>
    </rPh>
    <rPh sb="4" eb="6">
      <t>ネンド</t>
    </rPh>
    <rPh sb="7" eb="10">
      <t>フチュウシ</t>
    </rPh>
    <rPh sb="10" eb="12">
      <t>コクミン</t>
    </rPh>
    <rPh sb="12" eb="14">
      <t>ケンコウ</t>
    </rPh>
    <rPh sb="14" eb="16">
      <t>ホケン</t>
    </rPh>
    <rPh sb="16" eb="18">
      <t>トクベツ</t>
    </rPh>
    <rPh sb="18" eb="20">
      <t>カイケイ</t>
    </rPh>
    <rPh sb="20" eb="22">
      <t>ホセイ</t>
    </rPh>
    <rPh sb="22" eb="24">
      <t>ヨサン</t>
    </rPh>
    <rPh sb="25" eb="26">
      <t>ダイ</t>
    </rPh>
    <rPh sb="27" eb="28">
      <t>ゴウ</t>
    </rPh>
    <rPh sb="30" eb="32">
      <t>ガイヨウ</t>
    </rPh>
    <rPh sb="33" eb="34">
      <t>アン</t>
    </rPh>
    <phoneticPr fontId="2"/>
  </si>
  <si>
    <t>　　　　　（単位：千円）</t>
    <phoneticPr fontId="2"/>
  </si>
  <si>
    <t>＊＊＊</t>
    <phoneticPr fontId="2"/>
  </si>
  <si>
    <t>＊＊＊</t>
    <phoneticPr fontId="2"/>
  </si>
  <si>
    <t>国庫負担金</t>
    <rPh sb="0" eb="2">
      <t>コッコ</t>
    </rPh>
    <rPh sb="2" eb="5">
      <t>フタンキン</t>
    </rPh>
    <phoneticPr fontId="2"/>
  </si>
  <si>
    <t>見込額に合わせて補正</t>
    <rPh sb="0" eb="2">
      <t>ミコ</t>
    </rPh>
    <rPh sb="2" eb="3">
      <t>ガク</t>
    </rPh>
    <rPh sb="4" eb="5">
      <t>ア</t>
    </rPh>
    <rPh sb="8" eb="10">
      <t>ホセイ</t>
    </rPh>
    <phoneticPr fontId="2"/>
  </si>
  <si>
    <t>歳出の減額に合わせ補正</t>
    <rPh sb="0" eb="2">
      <t>サイシュツ</t>
    </rPh>
    <rPh sb="3" eb="4">
      <t>ゲン</t>
    </rPh>
    <rPh sb="4" eb="5">
      <t>ガク</t>
    </rPh>
    <rPh sb="6" eb="7">
      <t>ア</t>
    </rPh>
    <rPh sb="9" eb="11">
      <t>ホセイ</t>
    </rPh>
    <phoneticPr fontId="2"/>
  </si>
  <si>
    <t>国庫負担金の見込額に合わせて補正</t>
    <rPh sb="0" eb="2">
      <t>コッコ</t>
    </rPh>
    <rPh sb="2" eb="5">
      <t>フタンキン</t>
    </rPh>
    <rPh sb="6" eb="8">
      <t>ミコ</t>
    </rPh>
    <rPh sb="8" eb="9">
      <t>ガク</t>
    </rPh>
    <rPh sb="10" eb="11">
      <t>ア</t>
    </rPh>
    <rPh sb="14" eb="16">
      <t>ホセイ</t>
    </rPh>
    <phoneticPr fontId="2"/>
  </si>
  <si>
    <t>療養給付費の決算見込に合わせて補正</t>
    <rPh sb="0" eb="2">
      <t>リョウヨウ</t>
    </rPh>
    <rPh sb="2" eb="4">
      <t>キュウフ</t>
    </rPh>
    <rPh sb="4" eb="5">
      <t>ヒ</t>
    </rPh>
    <rPh sb="6" eb="8">
      <t>ケッサン</t>
    </rPh>
    <rPh sb="8" eb="10">
      <t>ミコミ</t>
    </rPh>
    <rPh sb="11" eb="12">
      <t>ア</t>
    </rPh>
    <rPh sb="15" eb="17">
      <t>ホセイ</t>
    </rPh>
    <phoneticPr fontId="2"/>
  </si>
  <si>
    <t>介護納付金</t>
    <rPh sb="0" eb="2">
      <t>カイゴ</t>
    </rPh>
    <rPh sb="2" eb="5">
      <t>ノウフキン</t>
    </rPh>
    <phoneticPr fontId="2"/>
  </si>
  <si>
    <t>介護納付金の確定に合わせて補正</t>
    <rPh sb="0" eb="2">
      <t>カイゴ</t>
    </rPh>
    <rPh sb="2" eb="5">
      <t>ノウフキン</t>
    </rPh>
    <rPh sb="6" eb="8">
      <t>カクテイ</t>
    </rPh>
    <rPh sb="9" eb="10">
      <t>ア</t>
    </rPh>
    <rPh sb="13" eb="15">
      <t>ホセイ</t>
    </rPh>
    <phoneticPr fontId="2"/>
  </si>
  <si>
    <t>国庫支出金過年度精算返還金の確定に合わせて補正</t>
    <rPh sb="0" eb="2">
      <t>コッコ</t>
    </rPh>
    <rPh sb="2" eb="5">
      <t>シシュツキン</t>
    </rPh>
    <rPh sb="5" eb="6">
      <t>カ</t>
    </rPh>
    <rPh sb="6" eb="8">
      <t>ネンド</t>
    </rPh>
    <rPh sb="8" eb="10">
      <t>セイサン</t>
    </rPh>
    <rPh sb="10" eb="13">
      <t>ヘンカンキン</t>
    </rPh>
    <rPh sb="14" eb="16">
      <t>カクテイ</t>
    </rPh>
    <rPh sb="17" eb="18">
      <t>ア</t>
    </rPh>
    <rPh sb="21" eb="23">
      <t>ホセイ</t>
    </rPh>
    <phoneticPr fontId="2"/>
  </si>
  <si>
    <t>平成１９年度　府中市国民健康保険特別会計補正予算（第１号）の概要（案）</t>
    <rPh sb="0" eb="2">
      <t>ヘイセイ</t>
    </rPh>
    <rPh sb="4" eb="6">
      <t>ネンド</t>
    </rPh>
    <rPh sb="7" eb="10">
      <t>フチュウシ</t>
    </rPh>
    <rPh sb="10" eb="12">
      <t>コクミン</t>
    </rPh>
    <rPh sb="12" eb="14">
      <t>ケンコウ</t>
    </rPh>
    <rPh sb="14" eb="16">
      <t>ホケン</t>
    </rPh>
    <rPh sb="16" eb="18">
      <t>トクベツ</t>
    </rPh>
    <rPh sb="18" eb="20">
      <t>カイケイ</t>
    </rPh>
    <rPh sb="20" eb="22">
      <t>ホセイ</t>
    </rPh>
    <rPh sb="22" eb="24">
      <t>ヨサン</t>
    </rPh>
    <rPh sb="25" eb="26">
      <t>ダイ</t>
    </rPh>
    <rPh sb="27" eb="28">
      <t>ゴウ</t>
    </rPh>
    <rPh sb="30" eb="32">
      <t>ガイヨウ</t>
    </rPh>
    <rPh sb="33" eb="34">
      <t>アン</t>
    </rPh>
    <phoneticPr fontId="2"/>
  </si>
  <si>
    <t>前期高齢者交付金</t>
    <rPh sb="0" eb="2">
      <t>ゼンキ</t>
    </rPh>
    <rPh sb="2" eb="5">
      <t>コウレイシャ</t>
    </rPh>
    <rPh sb="5" eb="8">
      <t>コウフキン</t>
    </rPh>
    <phoneticPr fontId="2"/>
  </si>
  <si>
    <t>共同事業交付金</t>
    <rPh sb="0" eb="2">
      <t>キョウドウ</t>
    </rPh>
    <rPh sb="2" eb="4">
      <t>ジギョウ</t>
    </rPh>
    <rPh sb="4" eb="7">
      <t>コウフキン</t>
    </rPh>
    <phoneticPr fontId="2"/>
  </si>
  <si>
    <t>前期高齢者交付金の決定に合わせて補正</t>
    <rPh sb="0" eb="2">
      <t>ゼンキ</t>
    </rPh>
    <rPh sb="2" eb="5">
      <t>コウレイシャ</t>
    </rPh>
    <rPh sb="5" eb="8">
      <t>コウフキン</t>
    </rPh>
    <rPh sb="9" eb="11">
      <t>ケッテイ</t>
    </rPh>
    <rPh sb="12" eb="13">
      <t>ア</t>
    </rPh>
    <rPh sb="16" eb="18">
      <t>ホセイ</t>
    </rPh>
    <phoneticPr fontId="2"/>
  </si>
  <si>
    <t>都負担金</t>
    <rPh sb="0" eb="1">
      <t>ト</t>
    </rPh>
    <rPh sb="1" eb="4">
      <t>フタンキン</t>
    </rPh>
    <phoneticPr fontId="2"/>
  </si>
  <si>
    <t>普通調整交付金の見込額に合わせて補正</t>
    <rPh sb="0" eb="2">
      <t>フツウ</t>
    </rPh>
    <rPh sb="2" eb="4">
      <t>チョウセイ</t>
    </rPh>
    <rPh sb="4" eb="7">
      <t>コウフキン</t>
    </rPh>
    <rPh sb="8" eb="10">
      <t>ミコミ</t>
    </rPh>
    <rPh sb="10" eb="11">
      <t>ガク</t>
    </rPh>
    <rPh sb="12" eb="13">
      <t>ア</t>
    </rPh>
    <rPh sb="16" eb="18">
      <t>ホセイ</t>
    </rPh>
    <phoneticPr fontId="2"/>
  </si>
  <si>
    <t>共同事業交付金の算定誤りのため補正</t>
    <rPh sb="0" eb="2">
      <t>キョウドウ</t>
    </rPh>
    <rPh sb="2" eb="4">
      <t>ジギョウ</t>
    </rPh>
    <rPh sb="4" eb="7">
      <t>コウフキン</t>
    </rPh>
    <rPh sb="8" eb="10">
      <t>サンテイ</t>
    </rPh>
    <rPh sb="10" eb="11">
      <t>アヤマ</t>
    </rPh>
    <rPh sb="15" eb="17">
      <t>ホセイ</t>
    </rPh>
    <phoneticPr fontId="2"/>
  </si>
  <si>
    <t>共同事業拠出金の算定誤りのため補正</t>
    <rPh sb="0" eb="2">
      <t>キョウドウ</t>
    </rPh>
    <rPh sb="2" eb="4">
      <t>ジギョウ</t>
    </rPh>
    <rPh sb="4" eb="7">
      <t>キョシュツキン</t>
    </rPh>
    <rPh sb="8" eb="10">
      <t>サンテイ</t>
    </rPh>
    <rPh sb="10" eb="11">
      <t>アヤマ</t>
    </rPh>
    <rPh sb="15" eb="17">
      <t>ホセイ</t>
    </rPh>
    <phoneticPr fontId="2"/>
  </si>
  <si>
    <t>高額療養費特別支給金</t>
    <rPh sb="0" eb="2">
      <t>コウガク</t>
    </rPh>
    <rPh sb="2" eb="5">
      <t>リョウヨウヒ</t>
    </rPh>
    <rPh sb="5" eb="7">
      <t>トクベツ</t>
    </rPh>
    <rPh sb="7" eb="10">
      <t>シキュウキン</t>
    </rPh>
    <phoneticPr fontId="2"/>
  </si>
  <si>
    <t>予備費</t>
    <rPh sb="0" eb="3">
      <t>ヨビヒ</t>
    </rPh>
    <phoneticPr fontId="2"/>
  </si>
  <si>
    <t>平成２１年度　府中市国民健康保険特別会計補正予算（第２号）の概要（案）</t>
    <rPh sb="0" eb="2">
      <t>ヘイセイ</t>
    </rPh>
    <rPh sb="4" eb="6">
      <t>ネンド</t>
    </rPh>
    <rPh sb="7" eb="10">
      <t>フチュウシ</t>
    </rPh>
    <rPh sb="10" eb="12">
      <t>コクミン</t>
    </rPh>
    <rPh sb="12" eb="14">
      <t>ケンコウ</t>
    </rPh>
    <rPh sb="14" eb="16">
      <t>ホケン</t>
    </rPh>
    <rPh sb="16" eb="18">
      <t>トクベツ</t>
    </rPh>
    <rPh sb="18" eb="20">
      <t>カイケイ</t>
    </rPh>
    <rPh sb="20" eb="22">
      <t>ホセイ</t>
    </rPh>
    <rPh sb="22" eb="24">
      <t>ヨサン</t>
    </rPh>
    <rPh sb="25" eb="26">
      <t>ダイ</t>
    </rPh>
    <rPh sb="27" eb="28">
      <t>ゴウ</t>
    </rPh>
    <rPh sb="30" eb="32">
      <t>ガイヨウ</t>
    </rPh>
    <rPh sb="33" eb="34">
      <t>アン</t>
    </rPh>
    <phoneticPr fontId="2"/>
  </si>
  <si>
    <t>＊＊＊</t>
    <phoneticPr fontId="2"/>
  </si>
  <si>
    <t>出産育児一時金</t>
    <rPh sb="0" eb="2">
      <t>シュッサン</t>
    </rPh>
    <rPh sb="2" eb="4">
      <t>イクジ</t>
    </rPh>
    <rPh sb="4" eb="7">
      <t>イチジキン</t>
    </rPh>
    <phoneticPr fontId="2"/>
  </si>
  <si>
    <t>審査支払手数料</t>
    <rPh sb="0" eb="2">
      <t>シンサ</t>
    </rPh>
    <rPh sb="2" eb="4">
      <t>シハライ</t>
    </rPh>
    <rPh sb="4" eb="7">
      <t>テスウリョウ</t>
    </rPh>
    <phoneticPr fontId="2"/>
  </si>
  <si>
    <t>出産育児一時金直接払の実施による支払手数料の目新設に伴い補正</t>
    <rPh sb="0" eb="2">
      <t>シュッサン</t>
    </rPh>
    <rPh sb="2" eb="4">
      <t>イクジ</t>
    </rPh>
    <rPh sb="4" eb="7">
      <t>イチジキン</t>
    </rPh>
    <rPh sb="7" eb="9">
      <t>チョクセツ</t>
    </rPh>
    <rPh sb="9" eb="10">
      <t>ハラ</t>
    </rPh>
    <rPh sb="11" eb="13">
      <t>ジッシ</t>
    </rPh>
    <rPh sb="16" eb="18">
      <t>シハラ</t>
    </rPh>
    <rPh sb="18" eb="21">
      <t>テスウリョウ</t>
    </rPh>
    <rPh sb="22" eb="23">
      <t>モク</t>
    </rPh>
    <rPh sb="23" eb="25">
      <t>シンセツ</t>
    </rPh>
    <rPh sb="26" eb="27">
      <t>トモナ</t>
    </rPh>
    <rPh sb="28" eb="30">
      <t>ホセイ</t>
    </rPh>
    <phoneticPr fontId="2"/>
  </si>
  <si>
    <t>基金繰入金</t>
    <rPh sb="0" eb="2">
      <t>キキン</t>
    </rPh>
    <rPh sb="2" eb="4">
      <t>クリイレ</t>
    </rPh>
    <rPh sb="4" eb="5">
      <t>キン</t>
    </rPh>
    <phoneticPr fontId="2"/>
  </si>
  <si>
    <t>基金繰出金</t>
    <rPh sb="0" eb="2">
      <t>キキン</t>
    </rPh>
    <rPh sb="2" eb="4">
      <t>クリダ</t>
    </rPh>
    <rPh sb="4" eb="5">
      <t>キン</t>
    </rPh>
    <phoneticPr fontId="2"/>
  </si>
  <si>
    <t>基金の統合に伴い補正</t>
    <rPh sb="0" eb="2">
      <t>キキン</t>
    </rPh>
    <rPh sb="3" eb="5">
      <t>トウゴウ</t>
    </rPh>
    <rPh sb="6" eb="7">
      <t>トモナ</t>
    </rPh>
    <rPh sb="8" eb="10">
      <t>ホセイ</t>
    </rPh>
    <phoneticPr fontId="2"/>
  </si>
  <si>
    <t>高額療養費特別支給金の給付、基金の統合に伴い補正</t>
    <rPh sb="0" eb="2">
      <t>コウガク</t>
    </rPh>
    <rPh sb="2" eb="5">
      <t>リョウヨウヒ</t>
    </rPh>
    <rPh sb="5" eb="7">
      <t>トクベツ</t>
    </rPh>
    <rPh sb="7" eb="10">
      <t>シキュウキン</t>
    </rPh>
    <rPh sb="11" eb="13">
      <t>キュウフ</t>
    </rPh>
    <rPh sb="14" eb="16">
      <t>キキン</t>
    </rPh>
    <rPh sb="17" eb="19">
      <t>トウゴウ</t>
    </rPh>
    <rPh sb="20" eb="21">
      <t>トモナ</t>
    </rPh>
    <rPh sb="22" eb="24">
      <t>ホセイ</t>
    </rPh>
    <phoneticPr fontId="2"/>
  </si>
  <si>
    <t>都負担金の見込額に合わせて補正</t>
    <rPh sb="0" eb="1">
      <t>ト</t>
    </rPh>
    <rPh sb="1" eb="4">
      <t>フタンキン</t>
    </rPh>
    <rPh sb="5" eb="7">
      <t>ミコ</t>
    </rPh>
    <rPh sb="7" eb="8">
      <t>ガク</t>
    </rPh>
    <rPh sb="9" eb="10">
      <t>ア</t>
    </rPh>
    <rPh sb="13" eb="15">
      <t>ホセイ</t>
    </rPh>
    <phoneticPr fontId="2"/>
  </si>
  <si>
    <t>平成２２年度　府中市国民健康保険特別会計補正予算（第１号）の概要（案）</t>
    <rPh sb="0" eb="2">
      <t>ヘイセイ</t>
    </rPh>
    <rPh sb="4" eb="6">
      <t>ネンド</t>
    </rPh>
    <rPh sb="7" eb="10">
      <t>フチュウシ</t>
    </rPh>
    <rPh sb="10" eb="12">
      <t>コクミン</t>
    </rPh>
    <rPh sb="12" eb="14">
      <t>ケンコウ</t>
    </rPh>
    <rPh sb="14" eb="16">
      <t>ホケン</t>
    </rPh>
    <rPh sb="16" eb="18">
      <t>トクベツ</t>
    </rPh>
    <rPh sb="18" eb="20">
      <t>カイケイ</t>
    </rPh>
    <rPh sb="20" eb="22">
      <t>ホセイ</t>
    </rPh>
    <rPh sb="22" eb="24">
      <t>ヨサン</t>
    </rPh>
    <rPh sb="25" eb="26">
      <t>ダイ</t>
    </rPh>
    <rPh sb="27" eb="28">
      <t>ゴウ</t>
    </rPh>
    <rPh sb="30" eb="32">
      <t>ガイヨウ</t>
    </rPh>
    <rPh sb="33" eb="34">
      <t>アン</t>
    </rPh>
    <phoneticPr fontId="2"/>
  </si>
  <si>
    <t>国民健康保険税</t>
    <rPh sb="0" eb="2">
      <t>コクミン</t>
    </rPh>
    <rPh sb="2" eb="4">
      <t>ケンコウ</t>
    </rPh>
    <rPh sb="4" eb="6">
      <t>ホケン</t>
    </rPh>
    <rPh sb="6" eb="7">
      <t>ゼイ</t>
    </rPh>
    <phoneticPr fontId="2"/>
  </si>
  <si>
    <t>一般被保険者</t>
    <rPh sb="0" eb="2">
      <t>イッパン</t>
    </rPh>
    <rPh sb="2" eb="6">
      <t>ヒホケンシャ</t>
    </rPh>
    <phoneticPr fontId="2"/>
  </si>
  <si>
    <t>退職等被保険者</t>
    <rPh sb="0" eb="2">
      <t>タイショク</t>
    </rPh>
    <rPh sb="2" eb="3">
      <t>ナド</t>
    </rPh>
    <rPh sb="3" eb="4">
      <t>ヒ</t>
    </rPh>
    <rPh sb="4" eb="7">
      <t>ホケンシャ</t>
    </rPh>
    <phoneticPr fontId="2"/>
  </si>
  <si>
    <t>療養給付費等交付金</t>
    <rPh sb="0" eb="2">
      <t>リョウヨウ</t>
    </rPh>
    <rPh sb="2" eb="4">
      <t>キュウフ</t>
    </rPh>
    <rPh sb="4" eb="5">
      <t>ヒ</t>
    </rPh>
    <rPh sb="5" eb="6">
      <t>ナド</t>
    </rPh>
    <rPh sb="6" eb="9">
      <t>コウフキン</t>
    </rPh>
    <phoneticPr fontId="2"/>
  </si>
  <si>
    <t>退職者等保険給付費の増見込みに合わせて補正</t>
    <rPh sb="0" eb="3">
      <t>タイショクシャ</t>
    </rPh>
    <rPh sb="3" eb="4">
      <t>ナド</t>
    </rPh>
    <rPh sb="4" eb="6">
      <t>ホケン</t>
    </rPh>
    <rPh sb="6" eb="8">
      <t>キュウフ</t>
    </rPh>
    <rPh sb="8" eb="9">
      <t>ヒ</t>
    </rPh>
    <rPh sb="10" eb="11">
      <t>ゾウ</t>
    </rPh>
    <rPh sb="11" eb="13">
      <t>ミコ</t>
    </rPh>
    <rPh sb="15" eb="16">
      <t>ア</t>
    </rPh>
    <rPh sb="19" eb="21">
      <t>ホセイ</t>
    </rPh>
    <phoneticPr fontId="2"/>
  </si>
  <si>
    <t>都補助金（財政調整交付金）の見込額に合わせて補正</t>
    <rPh sb="0" eb="1">
      <t>ト</t>
    </rPh>
    <rPh sb="1" eb="3">
      <t>ホジョ</t>
    </rPh>
    <rPh sb="5" eb="7">
      <t>ザイセイ</t>
    </rPh>
    <rPh sb="7" eb="9">
      <t>チョウセイ</t>
    </rPh>
    <rPh sb="9" eb="12">
      <t>コウフキン</t>
    </rPh>
    <rPh sb="14" eb="16">
      <t>ミコ</t>
    </rPh>
    <rPh sb="16" eb="17">
      <t>ガク</t>
    </rPh>
    <rPh sb="18" eb="19">
      <t>ア</t>
    </rPh>
    <rPh sb="22" eb="24">
      <t>ホセイ</t>
    </rPh>
    <phoneticPr fontId="2"/>
  </si>
  <si>
    <t>雑入</t>
    <rPh sb="0" eb="1">
      <t>ザツ</t>
    </rPh>
    <rPh sb="1" eb="2">
      <t>ニュウ</t>
    </rPh>
    <phoneticPr fontId="2"/>
  </si>
  <si>
    <t>指定公費分の見込み額に合わせて補正</t>
    <rPh sb="0" eb="2">
      <t>シテイ</t>
    </rPh>
    <rPh sb="2" eb="4">
      <t>コウヒ</t>
    </rPh>
    <rPh sb="4" eb="5">
      <t>ブン</t>
    </rPh>
    <rPh sb="6" eb="8">
      <t>ミコ</t>
    </rPh>
    <rPh sb="9" eb="10">
      <t>ガク</t>
    </rPh>
    <rPh sb="11" eb="12">
      <t>ア</t>
    </rPh>
    <rPh sb="15" eb="17">
      <t>ホセイ</t>
    </rPh>
    <phoneticPr fontId="2"/>
  </si>
  <si>
    <t>共同事業交付金の減見込みのため補正</t>
    <rPh sb="0" eb="2">
      <t>キョウドウ</t>
    </rPh>
    <rPh sb="2" eb="4">
      <t>ジギョウ</t>
    </rPh>
    <rPh sb="4" eb="7">
      <t>コウフキン</t>
    </rPh>
    <rPh sb="8" eb="9">
      <t>ゲン</t>
    </rPh>
    <rPh sb="9" eb="11">
      <t>ミコ</t>
    </rPh>
    <rPh sb="15" eb="17">
      <t>ホセイ</t>
    </rPh>
    <phoneticPr fontId="2"/>
  </si>
  <si>
    <t>非自発的離職者軽減措置の影響額及び所得の減少により補正</t>
    <rPh sb="0" eb="1">
      <t>ヒ</t>
    </rPh>
    <rPh sb="1" eb="4">
      <t>ジハツテキ</t>
    </rPh>
    <rPh sb="4" eb="7">
      <t>リショクシャ</t>
    </rPh>
    <rPh sb="7" eb="9">
      <t>ケイゲン</t>
    </rPh>
    <rPh sb="9" eb="11">
      <t>ソチ</t>
    </rPh>
    <rPh sb="12" eb="15">
      <t>エイキョウガク</t>
    </rPh>
    <rPh sb="15" eb="16">
      <t>オヨ</t>
    </rPh>
    <rPh sb="17" eb="19">
      <t>ショトク</t>
    </rPh>
    <rPh sb="20" eb="22">
      <t>ゲンショウ</t>
    </rPh>
    <rPh sb="25" eb="27">
      <t>ホセイ</t>
    </rPh>
    <phoneticPr fontId="2"/>
  </si>
  <si>
    <t>総務費</t>
    <rPh sb="0" eb="3">
      <t>ソウムヒ</t>
    </rPh>
    <phoneticPr fontId="2"/>
  </si>
  <si>
    <t>総務管理費</t>
    <rPh sb="0" eb="2">
      <t>ソウム</t>
    </rPh>
    <rPh sb="2" eb="5">
      <t>カンリヒ</t>
    </rPh>
    <phoneticPr fontId="2"/>
  </si>
  <si>
    <t>国保団体連合会特別負担金の拠出のため補正</t>
    <rPh sb="0" eb="2">
      <t>コクホ</t>
    </rPh>
    <rPh sb="2" eb="4">
      <t>ダンタイ</t>
    </rPh>
    <rPh sb="4" eb="7">
      <t>レンゴウカイ</t>
    </rPh>
    <rPh sb="7" eb="9">
      <t>トクベツ</t>
    </rPh>
    <rPh sb="9" eb="12">
      <t>フタンキン</t>
    </rPh>
    <rPh sb="13" eb="15">
      <t>キョシュツ</t>
    </rPh>
    <rPh sb="18" eb="20">
      <t>ホセイ</t>
    </rPh>
    <phoneticPr fontId="2"/>
  </si>
  <si>
    <t>後期高齢者支援金等</t>
    <rPh sb="0" eb="2">
      <t>コウキ</t>
    </rPh>
    <rPh sb="2" eb="5">
      <t>コウレイシャ</t>
    </rPh>
    <rPh sb="5" eb="8">
      <t>シエンキン</t>
    </rPh>
    <rPh sb="8" eb="9">
      <t>ナド</t>
    </rPh>
    <phoneticPr fontId="2"/>
  </si>
  <si>
    <t>介護納付金の決定に合わせて補正</t>
    <rPh sb="0" eb="2">
      <t>カイゴ</t>
    </rPh>
    <rPh sb="2" eb="5">
      <t>ノウフキン</t>
    </rPh>
    <rPh sb="6" eb="8">
      <t>ケッテイ</t>
    </rPh>
    <rPh sb="9" eb="10">
      <t>ア</t>
    </rPh>
    <rPh sb="13" eb="15">
      <t>ホセイ</t>
    </rPh>
    <phoneticPr fontId="2"/>
  </si>
  <si>
    <t>国庫支出金返還金の決算見込額に合わせ補正</t>
    <rPh sb="0" eb="2">
      <t>コッコ</t>
    </rPh>
    <rPh sb="2" eb="5">
      <t>シシュツキン</t>
    </rPh>
    <rPh sb="5" eb="8">
      <t>ヘンカンキン</t>
    </rPh>
    <rPh sb="9" eb="11">
      <t>ケッサン</t>
    </rPh>
    <rPh sb="11" eb="13">
      <t>ミコ</t>
    </rPh>
    <rPh sb="13" eb="14">
      <t>ガク</t>
    </rPh>
    <rPh sb="15" eb="16">
      <t>ア</t>
    </rPh>
    <rPh sb="18" eb="20">
      <t>ホセイ</t>
    </rPh>
    <phoneticPr fontId="2"/>
  </si>
  <si>
    <t>後期高齢者支援金等の決定に合わせて補正</t>
    <rPh sb="0" eb="2">
      <t>コウキ</t>
    </rPh>
    <rPh sb="2" eb="5">
      <t>コウレイシャ</t>
    </rPh>
    <rPh sb="5" eb="7">
      <t>シエン</t>
    </rPh>
    <rPh sb="7" eb="8">
      <t>キン</t>
    </rPh>
    <rPh sb="8" eb="9">
      <t>ナド</t>
    </rPh>
    <rPh sb="10" eb="12">
      <t>ケッテイ</t>
    </rPh>
    <rPh sb="13" eb="14">
      <t>ア</t>
    </rPh>
    <rPh sb="17" eb="19">
      <t>ホセイ</t>
    </rPh>
    <phoneticPr fontId="2"/>
  </si>
  <si>
    <t>療養給費・療養費及び高額療養費の決算見込みに合わせ補正</t>
    <rPh sb="0" eb="2">
      <t>リョウヨウ</t>
    </rPh>
    <rPh sb="2" eb="4">
      <t>キュウヒ</t>
    </rPh>
    <rPh sb="5" eb="8">
      <t>リョウヨウヒ</t>
    </rPh>
    <rPh sb="8" eb="9">
      <t>オヨ</t>
    </rPh>
    <rPh sb="10" eb="12">
      <t>コウガク</t>
    </rPh>
    <rPh sb="12" eb="15">
      <t>リョウヨウヒ</t>
    </rPh>
    <rPh sb="16" eb="18">
      <t>ケッサン</t>
    </rPh>
    <rPh sb="18" eb="20">
      <t>ミコ</t>
    </rPh>
    <rPh sb="22" eb="23">
      <t>ア</t>
    </rPh>
    <rPh sb="25" eb="27">
      <t>ホセイ</t>
    </rPh>
    <phoneticPr fontId="2"/>
  </si>
  <si>
    <t>Ｈ２３．２．３　運協開催後修正　議会選出委員に説明</t>
    <rPh sb="8" eb="9">
      <t>ウン</t>
    </rPh>
    <rPh sb="9" eb="10">
      <t>キョウ</t>
    </rPh>
    <rPh sb="10" eb="12">
      <t>カイサイ</t>
    </rPh>
    <rPh sb="12" eb="13">
      <t>ゴ</t>
    </rPh>
    <rPh sb="13" eb="15">
      <t>シュウセイ</t>
    </rPh>
    <rPh sb="16" eb="18">
      <t>ギカイ</t>
    </rPh>
    <rPh sb="18" eb="20">
      <t>センシュツ</t>
    </rPh>
    <rPh sb="20" eb="22">
      <t>イイン</t>
    </rPh>
    <rPh sb="23" eb="25">
      <t>セツメイ</t>
    </rPh>
    <phoneticPr fontId="2"/>
  </si>
  <si>
    <t>その他一般会計繰入金の増</t>
    <rPh sb="2" eb="3">
      <t>タ</t>
    </rPh>
    <rPh sb="3" eb="5">
      <t>イッパン</t>
    </rPh>
    <rPh sb="5" eb="7">
      <t>カイケイ</t>
    </rPh>
    <rPh sb="7" eb="9">
      <t>クリイレ</t>
    </rPh>
    <rPh sb="9" eb="10">
      <t>キン</t>
    </rPh>
    <rPh sb="11" eb="12">
      <t>ゾウ</t>
    </rPh>
    <phoneticPr fontId="2"/>
  </si>
  <si>
    <t>平成２３年度　府中市国民健康保険特別会計補正予算（第１号）の概要（案）</t>
    <rPh sb="0" eb="2">
      <t>ヘイセイ</t>
    </rPh>
    <rPh sb="4" eb="6">
      <t>ネンド</t>
    </rPh>
    <rPh sb="7" eb="10">
      <t>フチュウシ</t>
    </rPh>
    <rPh sb="10" eb="12">
      <t>コクミン</t>
    </rPh>
    <rPh sb="12" eb="14">
      <t>ケンコウ</t>
    </rPh>
    <rPh sb="14" eb="16">
      <t>ホケン</t>
    </rPh>
    <rPh sb="16" eb="18">
      <t>トクベツ</t>
    </rPh>
    <rPh sb="18" eb="20">
      <t>カイケイ</t>
    </rPh>
    <rPh sb="20" eb="22">
      <t>ホセイ</t>
    </rPh>
    <rPh sb="22" eb="24">
      <t>ヨサン</t>
    </rPh>
    <rPh sb="25" eb="26">
      <t>ダイ</t>
    </rPh>
    <rPh sb="27" eb="28">
      <t>ゴウ</t>
    </rPh>
    <rPh sb="30" eb="32">
      <t>ガイヨウ</t>
    </rPh>
    <rPh sb="33" eb="34">
      <t>アン</t>
    </rPh>
    <phoneticPr fontId="2"/>
  </si>
  <si>
    <t>基盤安定繰入金、その他一般会計繰入金の増</t>
    <rPh sb="0" eb="2">
      <t>キバン</t>
    </rPh>
    <rPh sb="2" eb="4">
      <t>アンテイ</t>
    </rPh>
    <rPh sb="4" eb="6">
      <t>クリイレ</t>
    </rPh>
    <rPh sb="6" eb="7">
      <t>キン</t>
    </rPh>
    <rPh sb="10" eb="11">
      <t>タ</t>
    </rPh>
    <rPh sb="11" eb="13">
      <t>イッパン</t>
    </rPh>
    <rPh sb="13" eb="15">
      <t>カイケイ</t>
    </rPh>
    <rPh sb="15" eb="17">
      <t>クリイレ</t>
    </rPh>
    <rPh sb="17" eb="18">
      <t>キン</t>
    </rPh>
    <rPh sb="19" eb="20">
      <t>ゾウ</t>
    </rPh>
    <phoneticPr fontId="2"/>
  </si>
  <si>
    <t>老健拠出金還付金額に合わせて補正</t>
    <rPh sb="0" eb="1">
      <t>ロウ</t>
    </rPh>
    <rPh sb="1" eb="2">
      <t>ケン</t>
    </rPh>
    <rPh sb="2" eb="5">
      <t>キョシュツキン</t>
    </rPh>
    <rPh sb="5" eb="7">
      <t>カンプ</t>
    </rPh>
    <rPh sb="7" eb="8">
      <t>キン</t>
    </rPh>
    <rPh sb="8" eb="9">
      <t>ガク</t>
    </rPh>
    <rPh sb="10" eb="11">
      <t>ア</t>
    </rPh>
    <rPh sb="14" eb="16">
      <t>ホセイ</t>
    </rPh>
    <phoneticPr fontId="2"/>
  </si>
  <si>
    <t>特別調整交付金、出産育児一時金補助金の見込額に合わせて補正</t>
    <rPh sb="0" eb="2">
      <t>トクベツ</t>
    </rPh>
    <rPh sb="2" eb="4">
      <t>チョウセイ</t>
    </rPh>
    <rPh sb="4" eb="7">
      <t>コウフキン</t>
    </rPh>
    <rPh sb="8" eb="10">
      <t>シュッサン</t>
    </rPh>
    <rPh sb="10" eb="12">
      <t>イクジ</t>
    </rPh>
    <rPh sb="12" eb="15">
      <t>イチジキン</t>
    </rPh>
    <rPh sb="15" eb="18">
      <t>ホジョキン</t>
    </rPh>
    <rPh sb="19" eb="21">
      <t>ミコミ</t>
    </rPh>
    <rPh sb="21" eb="22">
      <t>ガク</t>
    </rPh>
    <rPh sb="23" eb="24">
      <t>ア</t>
    </rPh>
    <rPh sb="27" eb="29">
      <t>ホセイ</t>
    </rPh>
    <phoneticPr fontId="2"/>
  </si>
  <si>
    <t>過年度精算金の増見込みに合わせて補正</t>
    <rPh sb="0" eb="3">
      <t>カネンド</t>
    </rPh>
    <rPh sb="3" eb="5">
      <t>セイサン</t>
    </rPh>
    <rPh sb="5" eb="6">
      <t>キン</t>
    </rPh>
    <rPh sb="7" eb="8">
      <t>ゾウ</t>
    </rPh>
    <rPh sb="8" eb="10">
      <t>ミコ</t>
    </rPh>
    <rPh sb="12" eb="13">
      <t>ア</t>
    </rPh>
    <rPh sb="16" eb="18">
      <t>ホセイ</t>
    </rPh>
    <phoneticPr fontId="2"/>
  </si>
  <si>
    <t>前期高齢者納付金等</t>
    <rPh sb="0" eb="2">
      <t>ゼンキ</t>
    </rPh>
    <rPh sb="2" eb="5">
      <t>コウレイシャ</t>
    </rPh>
    <rPh sb="5" eb="8">
      <t>ノウフキン</t>
    </rPh>
    <rPh sb="8" eb="9">
      <t>ナド</t>
    </rPh>
    <phoneticPr fontId="2"/>
  </si>
  <si>
    <t>前期高齢者納付金等の決定に合わせて補正</t>
    <rPh sb="0" eb="2">
      <t>ゼンキ</t>
    </rPh>
    <rPh sb="2" eb="5">
      <t>コウレイシャ</t>
    </rPh>
    <rPh sb="5" eb="7">
      <t>ノウフ</t>
    </rPh>
    <rPh sb="7" eb="8">
      <t>キン</t>
    </rPh>
    <rPh sb="8" eb="9">
      <t>ナド</t>
    </rPh>
    <rPh sb="10" eb="12">
      <t>ケッテイ</t>
    </rPh>
    <rPh sb="13" eb="14">
      <t>ア</t>
    </rPh>
    <rPh sb="17" eb="19">
      <t>ホセイ</t>
    </rPh>
    <phoneticPr fontId="2"/>
  </si>
  <si>
    <t>共同事業拠出金金の決算見込みに合わせて補正</t>
    <rPh sb="0" eb="2">
      <t>キョウドウ</t>
    </rPh>
    <rPh sb="2" eb="4">
      <t>ジギョウ</t>
    </rPh>
    <rPh sb="4" eb="7">
      <t>キョシュツキン</t>
    </rPh>
    <rPh sb="7" eb="8">
      <t>キン</t>
    </rPh>
    <rPh sb="9" eb="11">
      <t>ケッサン</t>
    </rPh>
    <rPh sb="11" eb="13">
      <t>ミコ</t>
    </rPh>
    <rPh sb="15" eb="16">
      <t>ア</t>
    </rPh>
    <rPh sb="19" eb="21">
      <t>ホセイ</t>
    </rPh>
    <phoneticPr fontId="2"/>
  </si>
  <si>
    <t>平成２４年度　府中市国民健康保険特別会計補正予算（第１号）の概要（案）</t>
    <rPh sb="0" eb="2">
      <t>ヘイセイ</t>
    </rPh>
    <rPh sb="4" eb="6">
      <t>ネンド</t>
    </rPh>
    <rPh sb="7" eb="10">
      <t>フチュウシ</t>
    </rPh>
    <rPh sb="10" eb="12">
      <t>コクミン</t>
    </rPh>
    <rPh sb="12" eb="14">
      <t>ケンコウ</t>
    </rPh>
    <rPh sb="14" eb="16">
      <t>ホケン</t>
    </rPh>
    <rPh sb="16" eb="18">
      <t>トクベツ</t>
    </rPh>
    <rPh sb="18" eb="20">
      <t>カイケイ</t>
    </rPh>
    <rPh sb="20" eb="22">
      <t>ホセイ</t>
    </rPh>
    <rPh sb="22" eb="24">
      <t>ヨサン</t>
    </rPh>
    <rPh sb="25" eb="26">
      <t>ダイ</t>
    </rPh>
    <rPh sb="27" eb="28">
      <t>ゴウ</t>
    </rPh>
    <rPh sb="30" eb="32">
      <t>ガイヨウ</t>
    </rPh>
    <rPh sb="33" eb="34">
      <t>アン</t>
    </rPh>
    <phoneticPr fontId="2"/>
  </si>
  <si>
    <t>＊＊＊</t>
    <phoneticPr fontId="2"/>
  </si>
  <si>
    <t>　　　　　（単位：千円）</t>
    <phoneticPr fontId="2"/>
  </si>
  <si>
    <t>療養給付費等交付金の見込額に合わせて補正</t>
    <rPh sb="0" eb="2">
      <t>リョウヨウ</t>
    </rPh>
    <rPh sb="2" eb="4">
      <t>キュウフ</t>
    </rPh>
    <rPh sb="4" eb="5">
      <t>ヒ</t>
    </rPh>
    <rPh sb="5" eb="6">
      <t>トウ</t>
    </rPh>
    <rPh sb="6" eb="9">
      <t>コウフキン</t>
    </rPh>
    <rPh sb="10" eb="12">
      <t>ミコミ</t>
    </rPh>
    <rPh sb="12" eb="13">
      <t>ガク</t>
    </rPh>
    <rPh sb="14" eb="15">
      <t>ア</t>
    </rPh>
    <rPh sb="18" eb="20">
      <t>ホセイ</t>
    </rPh>
    <phoneticPr fontId="2"/>
  </si>
  <si>
    <t>共同事業拠出金の決算見込みに合わせて補正</t>
    <rPh sb="0" eb="2">
      <t>キョウドウ</t>
    </rPh>
    <rPh sb="2" eb="4">
      <t>ジギョウ</t>
    </rPh>
    <rPh sb="4" eb="7">
      <t>キョシュツキン</t>
    </rPh>
    <rPh sb="8" eb="10">
      <t>ケッサン</t>
    </rPh>
    <rPh sb="10" eb="12">
      <t>ミコ</t>
    </rPh>
    <rPh sb="14" eb="15">
      <t>ア</t>
    </rPh>
    <rPh sb="18" eb="20">
      <t>ホセイ</t>
    </rPh>
    <phoneticPr fontId="2"/>
  </si>
  <si>
    <t>出産育児一時補助金等の見込額に合わせて補正</t>
    <rPh sb="0" eb="2">
      <t>シュッサン</t>
    </rPh>
    <rPh sb="2" eb="4">
      <t>イクジ</t>
    </rPh>
    <rPh sb="4" eb="6">
      <t>イチジ</t>
    </rPh>
    <rPh sb="6" eb="9">
      <t>ホジョキン</t>
    </rPh>
    <rPh sb="9" eb="10">
      <t>トウ</t>
    </rPh>
    <rPh sb="11" eb="13">
      <t>ミコミ</t>
    </rPh>
    <rPh sb="13" eb="14">
      <t>ガク</t>
    </rPh>
    <rPh sb="15" eb="16">
      <t>ア</t>
    </rPh>
    <rPh sb="19" eb="21">
      <t>ホセイ</t>
    </rPh>
    <phoneticPr fontId="2"/>
  </si>
  <si>
    <t>共同事業交付金の見込額に合わせて補正</t>
    <rPh sb="0" eb="2">
      <t>キョウドウ</t>
    </rPh>
    <rPh sb="2" eb="4">
      <t>ジギョウ</t>
    </rPh>
    <rPh sb="4" eb="7">
      <t>コウフキン</t>
    </rPh>
    <rPh sb="8" eb="10">
      <t>ミコ</t>
    </rPh>
    <rPh sb="10" eb="11">
      <t>ガク</t>
    </rPh>
    <rPh sb="12" eb="13">
      <t>ア</t>
    </rPh>
    <rPh sb="16" eb="18">
      <t>ホセイ</t>
    </rPh>
    <phoneticPr fontId="2"/>
  </si>
  <si>
    <t>基盤安定繰入金、その他一般会計繰入金の見込額に合わせて補正</t>
    <rPh sb="0" eb="2">
      <t>キバン</t>
    </rPh>
    <rPh sb="2" eb="4">
      <t>アンテイ</t>
    </rPh>
    <rPh sb="4" eb="6">
      <t>クリイレ</t>
    </rPh>
    <rPh sb="6" eb="7">
      <t>キン</t>
    </rPh>
    <rPh sb="10" eb="11">
      <t>タ</t>
    </rPh>
    <rPh sb="11" eb="13">
      <t>イッパン</t>
    </rPh>
    <rPh sb="13" eb="15">
      <t>カイケイ</t>
    </rPh>
    <rPh sb="15" eb="17">
      <t>クリイレ</t>
    </rPh>
    <rPh sb="17" eb="18">
      <t>キン</t>
    </rPh>
    <rPh sb="19" eb="21">
      <t>ミコミ</t>
    </rPh>
    <rPh sb="21" eb="22">
      <t>ガク</t>
    </rPh>
    <rPh sb="23" eb="24">
      <t>ア</t>
    </rPh>
    <rPh sb="27" eb="29">
      <t>ホセイ</t>
    </rPh>
    <phoneticPr fontId="2"/>
  </si>
  <si>
    <t>療養給付費・療養費及び高額療養費の決算見込みに合わせて補正</t>
    <rPh sb="0" eb="2">
      <t>リョウヨウ</t>
    </rPh>
    <rPh sb="2" eb="4">
      <t>キュウフ</t>
    </rPh>
    <rPh sb="4" eb="5">
      <t>ヒ</t>
    </rPh>
    <rPh sb="6" eb="9">
      <t>リョウヨウヒ</t>
    </rPh>
    <rPh sb="9" eb="10">
      <t>オヨ</t>
    </rPh>
    <rPh sb="11" eb="13">
      <t>コウガク</t>
    </rPh>
    <rPh sb="13" eb="16">
      <t>リョウヨウヒ</t>
    </rPh>
    <rPh sb="17" eb="19">
      <t>ケッサン</t>
    </rPh>
    <rPh sb="19" eb="21">
      <t>ミコ</t>
    </rPh>
    <rPh sb="23" eb="24">
      <t>ア</t>
    </rPh>
    <rPh sb="27" eb="29">
      <t>ホセイ</t>
    </rPh>
    <phoneticPr fontId="2"/>
  </si>
  <si>
    <t>国庫支出金返還金の決算見込みに合わせて補正</t>
    <rPh sb="0" eb="2">
      <t>コッコ</t>
    </rPh>
    <rPh sb="2" eb="5">
      <t>シシュツキン</t>
    </rPh>
    <rPh sb="5" eb="8">
      <t>ヘンカンキン</t>
    </rPh>
    <rPh sb="9" eb="11">
      <t>ケッサン</t>
    </rPh>
    <rPh sb="11" eb="13">
      <t>ミコ</t>
    </rPh>
    <rPh sb="15" eb="16">
      <t>ア</t>
    </rPh>
    <rPh sb="19" eb="21">
      <t>ホセイ</t>
    </rPh>
    <phoneticPr fontId="2"/>
  </si>
  <si>
    <t>災害臨時特例補助金の見込に合わせて補正</t>
    <rPh sb="0" eb="2">
      <t>サイガイ</t>
    </rPh>
    <rPh sb="2" eb="4">
      <t>リンジ</t>
    </rPh>
    <rPh sb="4" eb="6">
      <t>トクレイ</t>
    </rPh>
    <rPh sb="6" eb="9">
      <t>ホジョキン</t>
    </rPh>
    <rPh sb="10" eb="12">
      <t>ミコミ</t>
    </rPh>
    <rPh sb="13" eb="14">
      <t>ア</t>
    </rPh>
    <rPh sb="17" eb="19">
      <t>ホセイ</t>
    </rPh>
    <phoneticPr fontId="2"/>
  </si>
  <si>
    <t>都支出金の見込額に合わせて補正</t>
    <rPh sb="0" eb="1">
      <t>ト</t>
    </rPh>
    <rPh sb="1" eb="4">
      <t>シシュツキン</t>
    </rPh>
    <rPh sb="5" eb="7">
      <t>ミコ</t>
    </rPh>
    <rPh sb="7" eb="8">
      <t>ガク</t>
    </rPh>
    <rPh sb="9" eb="10">
      <t>ア</t>
    </rPh>
    <rPh sb="13" eb="15">
      <t>ホセイ</t>
    </rPh>
    <phoneticPr fontId="2"/>
  </si>
  <si>
    <t>療養給付費の決算見込みに合わせて補正</t>
    <rPh sb="0" eb="2">
      <t>リョウヨウ</t>
    </rPh>
    <rPh sb="2" eb="4">
      <t>キュウフ</t>
    </rPh>
    <rPh sb="4" eb="5">
      <t>ヒ</t>
    </rPh>
    <rPh sb="6" eb="8">
      <t>ケッサン</t>
    </rPh>
    <rPh sb="8" eb="10">
      <t>ミコ</t>
    </rPh>
    <rPh sb="12" eb="13">
      <t>ア</t>
    </rPh>
    <rPh sb="16" eb="18">
      <t>ホセイ</t>
    </rPh>
    <phoneticPr fontId="2"/>
  </si>
  <si>
    <t>国庫支出金返還金等の決算見込みに合わせて補正</t>
    <rPh sb="0" eb="2">
      <t>コッコ</t>
    </rPh>
    <rPh sb="2" eb="5">
      <t>シシュツキン</t>
    </rPh>
    <rPh sb="5" eb="8">
      <t>ヘンカンキン</t>
    </rPh>
    <rPh sb="8" eb="9">
      <t>トウ</t>
    </rPh>
    <rPh sb="10" eb="12">
      <t>ケッサン</t>
    </rPh>
    <rPh sb="12" eb="14">
      <t>ミコ</t>
    </rPh>
    <rPh sb="16" eb="17">
      <t>ア</t>
    </rPh>
    <rPh sb="20" eb="22">
      <t>ホセイ</t>
    </rPh>
    <phoneticPr fontId="2"/>
  </si>
  <si>
    <t>平成25年度　府中市国民健康保険特別会計補正予算（第2号）の概要（案）</t>
    <rPh sb="0" eb="2">
      <t>ヘイセイ</t>
    </rPh>
    <rPh sb="4" eb="6">
      <t>ネンド</t>
    </rPh>
    <rPh sb="7" eb="10">
      <t>フチュウシ</t>
    </rPh>
    <rPh sb="10" eb="12">
      <t>コクミン</t>
    </rPh>
    <rPh sb="12" eb="14">
      <t>ケンコウ</t>
    </rPh>
    <rPh sb="14" eb="16">
      <t>ホケン</t>
    </rPh>
    <rPh sb="16" eb="18">
      <t>トクベツ</t>
    </rPh>
    <rPh sb="18" eb="20">
      <t>カイケイ</t>
    </rPh>
    <rPh sb="20" eb="22">
      <t>ホセイ</t>
    </rPh>
    <rPh sb="22" eb="24">
      <t>ヨサン</t>
    </rPh>
    <rPh sb="25" eb="26">
      <t>ダイ</t>
    </rPh>
    <rPh sb="27" eb="28">
      <t>ゴウ</t>
    </rPh>
    <rPh sb="30" eb="32">
      <t>ガイヨウ</t>
    </rPh>
    <rPh sb="33" eb="34">
      <t>アン</t>
    </rPh>
    <phoneticPr fontId="2"/>
  </si>
  <si>
    <t>一部負担金</t>
    <rPh sb="0" eb="2">
      <t>イチブ</t>
    </rPh>
    <rPh sb="2" eb="5">
      <t>フタンキン</t>
    </rPh>
    <phoneticPr fontId="2"/>
  </si>
  <si>
    <t>使用料及び手数料</t>
    <rPh sb="0" eb="3">
      <t>シヨウリョウ</t>
    </rPh>
    <rPh sb="3" eb="4">
      <t>オヨ</t>
    </rPh>
    <rPh sb="5" eb="8">
      <t>テスウリョウ</t>
    </rPh>
    <phoneticPr fontId="2"/>
  </si>
  <si>
    <t>移送費</t>
    <rPh sb="0" eb="2">
      <t>イソウ</t>
    </rPh>
    <rPh sb="2" eb="3">
      <t>ヒ</t>
    </rPh>
    <phoneticPr fontId="2"/>
  </si>
  <si>
    <t>出産育児諸費</t>
    <rPh sb="0" eb="2">
      <t>シュッサン</t>
    </rPh>
    <rPh sb="2" eb="4">
      <t>イクジ</t>
    </rPh>
    <rPh sb="4" eb="5">
      <t>ショ</t>
    </rPh>
    <rPh sb="5" eb="6">
      <t>ヒ</t>
    </rPh>
    <phoneticPr fontId="2"/>
  </si>
  <si>
    <t>葬祭諸費</t>
    <rPh sb="0" eb="2">
      <t>ソウサイ</t>
    </rPh>
    <rPh sb="2" eb="4">
      <t>ショヒ</t>
    </rPh>
    <phoneticPr fontId="2"/>
  </si>
  <si>
    <t>結核・精神医療給付金</t>
    <rPh sb="0" eb="2">
      <t>ケッカク</t>
    </rPh>
    <rPh sb="3" eb="5">
      <t>セイシン</t>
    </rPh>
    <rPh sb="5" eb="7">
      <t>イリョウ</t>
    </rPh>
    <rPh sb="7" eb="10">
      <t>キュウフキン</t>
    </rPh>
    <phoneticPr fontId="2"/>
  </si>
  <si>
    <t>公債費</t>
    <rPh sb="0" eb="2">
      <t>コウサイ</t>
    </rPh>
    <rPh sb="2" eb="3">
      <t>ヒ</t>
    </rPh>
    <phoneticPr fontId="2"/>
  </si>
  <si>
    <t>財産収入</t>
    <rPh sb="0" eb="2">
      <t>ザイサン</t>
    </rPh>
    <rPh sb="2" eb="4">
      <t>シュウニュウ</t>
    </rPh>
    <phoneticPr fontId="2"/>
  </si>
  <si>
    <t>備　　　考</t>
    <rPh sb="0" eb="1">
      <t>ソナエ</t>
    </rPh>
    <rPh sb="4" eb="5">
      <t>コウ</t>
    </rPh>
    <phoneticPr fontId="2"/>
  </si>
  <si>
    <t>歳　　入　（補正科目を抜き出し）</t>
    <rPh sb="0" eb="1">
      <t>トシ</t>
    </rPh>
    <rPh sb="3" eb="4">
      <t>イリ</t>
    </rPh>
    <rPh sb="6" eb="8">
      <t>ホセイ</t>
    </rPh>
    <rPh sb="8" eb="10">
      <t>カモク</t>
    </rPh>
    <rPh sb="11" eb="12">
      <t>ヌ</t>
    </rPh>
    <rPh sb="13" eb="14">
      <t>ダ</t>
    </rPh>
    <phoneticPr fontId="2"/>
  </si>
  <si>
    <t>歳　　出　（補正科目を抜き出し）</t>
    <rPh sb="0" eb="1">
      <t>トシ</t>
    </rPh>
    <rPh sb="3" eb="4">
      <t>デ</t>
    </rPh>
    <rPh sb="6" eb="8">
      <t>ホセイ</t>
    </rPh>
    <rPh sb="8" eb="10">
      <t>カモク</t>
    </rPh>
    <rPh sb="11" eb="12">
      <t>ヌ</t>
    </rPh>
    <rPh sb="13" eb="14">
      <t>ダ</t>
    </rPh>
    <phoneticPr fontId="2"/>
  </si>
  <si>
    <t>介護納付金の決定に伴い補正</t>
    <rPh sb="0" eb="2">
      <t>カイゴ</t>
    </rPh>
    <rPh sb="2" eb="5">
      <t>ノウフキン</t>
    </rPh>
    <rPh sb="6" eb="8">
      <t>ケッテイ</t>
    </rPh>
    <rPh sb="9" eb="10">
      <t>トモナ</t>
    </rPh>
    <rPh sb="11" eb="13">
      <t>ホセイ</t>
    </rPh>
    <phoneticPr fontId="2"/>
  </si>
  <si>
    <t>後期高齢者支援金等の決定に伴い補正</t>
    <rPh sb="0" eb="2">
      <t>コウキ</t>
    </rPh>
    <rPh sb="2" eb="5">
      <t>コウレイシャ</t>
    </rPh>
    <rPh sb="5" eb="7">
      <t>シエン</t>
    </rPh>
    <rPh sb="7" eb="8">
      <t>キン</t>
    </rPh>
    <rPh sb="8" eb="9">
      <t>ナド</t>
    </rPh>
    <rPh sb="10" eb="12">
      <t>ケッテイ</t>
    </rPh>
    <rPh sb="13" eb="14">
      <t>トモナ</t>
    </rPh>
    <rPh sb="15" eb="17">
      <t>ホセイ</t>
    </rPh>
    <phoneticPr fontId="2"/>
  </si>
  <si>
    <t>前期高齢者納付金等の決定に伴い補正</t>
    <rPh sb="0" eb="2">
      <t>ゼンキ</t>
    </rPh>
    <rPh sb="2" eb="5">
      <t>コウレイシャ</t>
    </rPh>
    <rPh sb="5" eb="7">
      <t>ノウフ</t>
    </rPh>
    <rPh sb="7" eb="8">
      <t>キン</t>
    </rPh>
    <rPh sb="8" eb="9">
      <t>ナド</t>
    </rPh>
    <rPh sb="10" eb="12">
      <t>ケッテイ</t>
    </rPh>
    <rPh sb="13" eb="14">
      <t>トモナ</t>
    </rPh>
    <rPh sb="15" eb="17">
      <t>ホセイ</t>
    </rPh>
    <phoneticPr fontId="2"/>
  </si>
  <si>
    <t>データヘルス計画策定に伴い補正</t>
    <rPh sb="6" eb="8">
      <t>ケイカク</t>
    </rPh>
    <rPh sb="8" eb="10">
      <t>サクテイ</t>
    </rPh>
    <rPh sb="11" eb="12">
      <t>トモナ</t>
    </rPh>
    <rPh sb="13" eb="15">
      <t>ホセイ</t>
    </rPh>
    <phoneticPr fontId="2"/>
  </si>
  <si>
    <t>退職医療療養給付費等交付金精算返還金に伴い補正</t>
    <rPh sb="0" eb="2">
      <t>タイショク</t>
    </rPh>
    <rPh sb="2" eb="4">
      <t>イリョウ</t>
    </rPh>
    <rPh sb="4" eb="6">
      <t>リョウヨウ</t>
    </rPh>
    <rPh sb="6" eb="8">
      <t>キュウフ</t>
    </rPh>
    <rPh sb="8" eb="9">
      <t>ヒ</t>
    </rPh>
    <rPh sb="9" eb="10">
      <t>トウ</t>
    </rPh>
    <rPh sb="10" eb="13">
      <t>コウフキン</t>
    </rPh>
    <rPh sb="13" eb="15">
      <t>セイサン</t>
    </rPh>
    <rPh sb="15" eb="18">
      <t>ヘンカンキン</t>
    </rPh>
    <rPh sb="19" eb="20">
      <t>トモナ</t>
    </rPh>
    <rPh sb="21" eb="23">
      <t>ホセイ</t>
    </rPh>
    <phoneticPr fontId="2"/>
  </si>
  <si>
    <t>平成28年度　府中市国民健康保険特別会計補正予算の概要（案）</t>
    <rPh sb="0" eb="2">
      <t>ヘイセイ</t>
    </rPh>
    <rPh sb="4" eb="6">
      <t>ネンド</t>
    </rPh>
    <rPh sb="7" eb="10">
      <t>フチュウシ</t>
    </rPh>
    <rPh sb="10" eb="12">
      <t>コクミン</t>
    </rPh>
    <rPh sb="12" eb="14">
      <t>ケンコウ</t>
    </rPh>
    <rPh sb="14" eb="16">
      <t>ホケン</t>
    </rPh>
    <rPh sb="16" eb="18">
      <t>トクベツ</t>
    </rPh>
    <rPh sb="18" eb="20">
      <t>カイケイ</t>
    </rPh>
    <rPh sb="20" eb="22">
      <t>ホセイ</t>
    </rPh>
    <rPh sb="22" eb="24">
      <t>ヨサン</t>
    </rPh>
    <rPh sb="25" eb="27">
      <t>ガイヨウ</t>
    </rPh>
    <rPh sb="28" eb="29">
      <t>アン</t>
    </rPh>
    <phoneticPr fontId="2"/>
  </si>
  <si>
    <t>制度改正に伴うシステム改修費に対する補助金</t>
    <rPh sb="0" eb="2">
      <t>セイド</t>
    </rPh>
    <rPh sb="2" eb="4">
      <t>カイセイ</t>
    </rPh>
    <rPh sb="5" eb="6">
      <t>トモナ</t>
    </rPh>
    <rPh sb="11" eb="13">
      <t>カイシュウ</t>
    </rPh>
    <rPh sb="13" eb="14">
      <t>ヒ</t>
    </rPh>
    <rPh sb="15" eb="16">
      <t>タイ</t>
    </rPh>
    <rPh sb="18" eb="21">
      <t>ホジョキン</t>
    </rPh>
    <phoneticPr fontId="2"/>
  </si>
  <si>
    <t>平成27年度実績に基づく追加交付</t>
    <rPh sb="0" eb="2">
      <t>ヘイセイ</t>
    </rPh>
    <rPh sb="4" eb="5">
      <t>ネン</t>
    </rPh>
    <rPh sb="5" eb="6">
      <t>ド</t>
    </rPh>
    <rPh sb="6" eb="8">
      <t>ジッセキ</t>
    </rPh>
    <rPh sb="9" eb="10">
      <t>モト</t>
    </rPh>
    <rPh sb="12" eb="14">
      <t>ツイカ</t>
    </rPh>
    <rPh sb="14" eb="16">
      <t>コウフ</t>
    </rPh>
    <phoneticPr fontId="2"/>
  </si>
  <si>
    <t>都支出金</t>
    <rPh sb="0" eb="1">
      <t>ト</t>
    </rPh>
    <rPh sb="1" eb="4">
      <t>シシュツキン</t>
    </rPh>
    <phoneticPr fontId="2"/>
  </si>
  <si>
    <t>都負担金</t>
    <rPh sb="0" eb="1">
      <t>ト</t>
    </rPh>
    <rPh sb="1" eb="4">
      <t>フタンキン</t>
    </rPh>
    <phoneticPr fontId="2"/>
  </si>
  <si>
    <t>都補助金</t>
    <rPh sb="0" eb="1">
      <t>ト</t>
    </rPh>
    <rPh sb="1" eb="4">
      <t>ホジョキン</t>
    </rPh>
    <phoneticPr fontId="2"/>
  </si>
  <si>
    <t>交付金追加交付等に伴い補正</t>
    <phoneticPr fontId="2"/>
  </si>
  <si>
    <t>平成27年度実績に基づく追加交付</t>
    <phoneticPr fontId="2"/>
  </si>
  <si>
    <t>制度改正に伴うシステム改修費</t>
    <phoneticPr fontId="2"/>
  </si>
  <si>
    <r>
      <t>補正率</t>
    </r>
    <r>
      <rPr>
        <sz val="8"/>
        <rFont val="ＭＳ 明朝"/>
        <family val="1"/>
        <charset val="128"/>
      </rPr>
      <t>（％）</t>
    </r>
    <rPh sb="0" eb="2">
      <t>ホセイ</t>
    </rPh>
    <rPh sb="2" eb="3">
      <t>リツ</t>
    </rPh>
    <phoneticPr fontId="2"/>
  </si>
  <si>
    <t>歳　　入　　合　　計</t>
    <rPh sb="0" eb="1">
      <t>トシ</t>
    </rPh>
    <rPh sb="3" eb="4">
      <t>イリ</t>
    </rPh>
    <rPh sb="6" eb="7">
      <t>ゴウ</t>
    </rPh>
    <rPh sb="9" eb="10">
      <t>ケイ</t>
    </rPh>
    <phoneticPr fontId="2"/>
  </si>
  <si>
    <t>歳　　出　　合　　計</t>
    <rPh sb="0" eb="1">
      <t>トシ</t>
    </rPh>
    <rPh sb="3" eb="4">
      <t>デ</t>
    </rPh>
    <rPh sb="6" eb="7">
      <t>ゴウ</t>
    </rPh>
    <rPh sb="9" eb="10">
      <t>ケイ</t>
    </rPh>
    <phoneticPr fontId="2"/>
  </si>
  <si>
    <t>科　　　　　　目</t>
    <rPh sb="0" eb="1">
      <t>カ</t>
    </rPh>
    <rPh sb="7" eb="8">
      <t>メ</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</si>
</sst>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Red]\-#,##0.0"/>
    <numFmt numFmtId="177" formatCode="#,##0;&quot;△ &quot;#,##0"/>
    <numFmt numFmtId="178" formatCode="#,##0.0;&quot;△ &quot;#,##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b/>
      <sz val="11"/>
      <name val="ＭＳ Ｐゴシック"/>
      <family val="3"/>
      <charset val="128"/>
    </font>
    <font>
      <sz val="11"/>
      <color theme="1"/>
      <name val="ＭＳ Ｐゴシック"/>
      <family val="3"/>
      <charset val="128"/>
    </font>
    <font>
      <sz val="10"/>
      <color theme="1"/>
      <name val="ＭＳ Ｐゴシック"/>
      <family val="3"/>
      <charset val="128"/>
    </font>
    <font>
      <sz val="14"/>
      <name val="ＭＳ 明朝"/>
      <family val="1"/>
      <charset val="128"/>
    </font>
    <font>
      <sz val="11"/>
      <name val="ＭＳ 明朝"/>
      <family val="1"/>
      <charset val="128"/>
    </font>
    <font>
      <sz val="8"/>
      <name val="ＭＳ 明朝"/>
      <family val="1"/>
      <charset val="128"/>
    </font>
    <font>
      <sz val="11"/>
      <color theme="1"/>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38" fontId="0" fillId="0" borderId="1" xfId="1" applyFont="1" applyBorder="1">
      <alignment vertical="center"/>
    </xf>
    <xf numFmtId="38" fontId="0" fillId="0" borderId="0" xfId="1" applyFont="1">
      <alignment vertical="center"/>
    </xf>
    <xf numFmtId="0" fontId="0" fillId="0" borderId="4" xfId="0" applyBorder="1">
      <alignment vertical="center"/>
    </xf>
    <xf numFmtId="176" fontId="0" fillId="0" borderId="1" xfId="1" applyNumberFormat="1" applyFont="1" applyBorder="1">
      <alignment vertical="center"/>
    </xf>
    <xf numFmtId="38" fontId="3" fillId="0" borderId="1" xfId="1" applyFont="1" applyBorder="1">
      <alignment vertical="center"/>
    </xf>
    <xf numFmtId="176" fontId="5" fillId="0" borderId="1" xfId="1" applyNumberFormat="1" applyFont="1" applyBorder="1">
      <alignment vertical="center"/>
    </xf>
    <xf numFmtId="176" fontId="5" fillId="0" borderId="1" xfId="1" applyNumberFormat="1" applyFont="1" applyBorder="1" applyAlignment="1">
      <alignment horizontal="right" vertical="center"/>
    </xf>
    <xf numFmtId="0" fontId="6" fillId="0" borderId="0" xfId="0" applyFont="1">
      <alignment vertical="center"/>
    </xf>
    <xf numFmtId="0" fontId="0" fillId="0" borderId="1" xfId="0" applyBorder="1" applyAlignment="1">
      <alignment horizontal="distributed" vertical="center"/>
    </xf>
    <xf numFmtId="38" fontId="0" fillId="0" borderId="1" xfId="1" applyFont="1" applyBorder="1" applyAlignment="1">
      <alignment horizontal="distributed" vertical="center"/>
    </xf>
    <xf numFmtId="38" fontId="0" fillId="0" borderId="1" xfId="1"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distributed" vertical="center" wrapText="1"/>
    </xf>
    <xf numFmtId="0" fontId="3" fillId="0" borderId="1" xfId="0" applyFont="1" applyBorder="1" applyAlignment="1">
      <alignment horizontal="distributed" vertical="center"/>
    </xf>
    <xf numFmtId="38" fontId="3" fillId="0" borderId="5" xfId="1" applyFont="1" applyBorder="1">
      <alignment vertical="center"/>
    </xf>
    <xf numFmtId="38" fontId="3" fillId="0" borderId="2" xfId="1" applyFont="1" applyBorder="1">
      <alignment vertical="center"/>
    </xf>
    <xf numFmtId="38" fontId="0" fillId="0" borderId="1" xfId="1" applyFont="1" applyBorder="1" applyAlignment="1">
      <alignment vertical="center"/>
    </xf>
    <xf numFmtId="38" fontId="3" fillId="0" borderId="5" xfId="1" applyFont="1" applyBorder="1" applyAlignment="1">
      <alignment vertical="top" wrapText="1"/>
    </xf>
    <xf numFmtId="38" fontId="1" fillId="0" borderId="1" xfId="1" applyBorder="1">
      <alignment vertical="center"/>
    </xf>
    <xf numFmtId="176" fontId="1" fillId="0" borderId="1" xfId="1" applyNumberFormat="1" applyBorder="1">
      <alignment vertical="center"/>
    </xf>
    <xf numFmtId="38" fontId="1" fillId="0" borderId="0" xfId="1">
      <alignment vertical="center"/>
    </xf>
    <xf numFmtId="38" fontId="1" fillId="0" borderId="0" xfId="1" applyFont="1">
      <alignment vertical="center"/>
    </xf>
    <xf numFmtId="38" fontId="1" fillId="0" borderId="1" xfId="1" applyBorder="1" applyAlignment="1">
      <alignment horizontal="distributed" vertical="center"/>
    </xf>
    <xf numFmtId="38" fontId="1" fillId="0" borderId="1" xfId="1" applyFont="1" applyBorder="1" applyAlignment="1">
      <alignment vertical="center"/>
    </xf>
    <xf numFmtId="38" fontId="1" fillId="0" borderId="1" xfId="1" applyFont="1" applyBorder="1" applyAlignment="1">
      <alignment horizontal="center" vertical="center"/>
    </xf>
    <xf numFmtId="0" fontId="0" fillId="0" borderId="4" xfId="0" applyBorder="1" applyAlignment="1">
      <alignment horizontal="distributed" vertical="center"/>
    </xf>
    <xf numFmtId="38" fontId="3" fillId="0" borderId="1" xfId="1" applyFont="1" applyBorder="1" applyAlignment="1">
      <alignment vertical="top" wrapText="1"/>
    </xf>
    <xf numFmtId="176" fontId="1" fillId="0" borderId="1" xfId="1" applyNumberFormat="1" applyFont="1" applyBorder="1">
      <alignment vertical="center"/>
    </xf>
    <xf numFmtId="177" fontId="1" fillId="0" borderId="1" xfId="1" applyNumberFormat="1" applyBorder="1">
      <alignment vertical="center"/>
    </xf>
    <xf numFmtId="178" fontId="1" fillId="0" borderId="1" xfId="1" applyNumberFormat="1" applyBorder="1">
      <alignment vertical="center"/>
    </xf>
    <xf numFmtId="178" fontId="5" fillId="0" borderId="1" xfId="1" applyNumberFormat="1" applyFont="1" applyBorder="1" applyAlignment="1">
      <alignment horizontal="right" vertical="center"/>
    </xf>
    <xf numFmtId="178" fontId="1" fillId="0" borderId="1" xfId="1" applyNumberFormat="1" applyFont="1" applyBorder="1">
      <alignment vertical="center"/>
    </xf>
    <xf numFmtId="0" fontId="0" fillId="0" borderId="6" xfId="0" applyBorder="1" applyAlignment="1">
      <alignment horizontal="distributed" vertical="center"/>
    </xf>
    <xf numFmtId="0" fontId="0" fillId="0" borderId="2" xfId="0" applyBorder="1" applyAlignment="1">
      <alignment vertical="center"/>
    </xf>
    <xf numFmtId="0" fontId="0" fillId="0" borderId="3" xfId="0" applyBorder="1" applyAlignment="1">
      <alignment vertical="center"/>
    </xf>
    <xf numFmtId="38" fontId="1" fillId="0" borderId="1" xfId="1" applyBorder="1" applyAlignment="1">
      <alignment vertical="center"/>
    </xf>
    <xf numFmtId="177" fontId="1" fillId="0" borderId="1" xfId="1" applyNumberFormat="1" applyBorder="1" applyAlignment="1">
      <alignment vertical="center"/>
    </xf>
    <xf numFmtId="176" fontId="1" fillId="0" borderId="1" xfId="1" applyNumberFormat="1" applyFont="1" applyBorder="1" applyAlignment="1">
      <alignment vertical="center"/>
    </xf>
    <xf numFmtId="178" fontId="1" fillId="0" borderId="1" xfId="1" applyNumberFormat="1" applyFont="1" applyBorder="1" applyAlignment="1">
      <alignment vertical="center"/>
    </xf>
    <xf numFmtId="38" fontId="3" fillId="0" borderId="5" xfId="1" applyFont="1" applyBorder="1" applyAlignment="1">
      <alignment vertical="top"/>
    </xf>
    <xf numFmtId="177" fontId="1" fillId="0" borderId="5" xfId="1" applyNumberFormat="1" applyBorder="1">
      <alignment vertical="center"/>
    </xf>
    <xf numFmtId="178" fontId="1" fillId="0" borderId="5" xfId="1" applyNumberFormat="1" applyBorder="1">
      <alignment vertical="center"/>
    </xf>
    <xf numFmtId="177" fontId="1" fillId="0" borderId="2" xfId="1" applyNumberFormat="1" applyBorder="1">
      <alignment vertical="center"/>
    </xf>
    <xf numFmtId="178" fontId="1" fillId="0" borderId="2" xfId="1" applyNumberFormat="1" applyBorder="1">
      <alignment vertical="center"/>
    </xf>
    <xf numFmtId="0" fontId="0" fillId="0" borderId="7" xfId="0" applyBorder="1">
      <alignment vertical="center"/>
    </xf>
    <xf numFmtId="0" fontId="0" fillId="0" borderId="7" xfId="0" applyBorder="1" applyAlignment="1">
      <alignment horizontal="distributed" vertical="center" wrapText="1"/>
    </xf>
    <xf numFmtId="177" fontId="1" fillId="0" borderId="7" xfId="1" applyNumberFormat="1" applyBorder="1">
      <alignment vertical="center"/>
    </xf>
    <xf numFmtId="178" fontId="1" fillId="0" borderId="7" xfId="1" applyNumberFormat="1" applyBorder="1">
      <alignment vertical="center"/>
    </xf>
    <xf numFmtId="177" fontId="0" fillId="0" borderId="2" xfId="1" applyNumberFormat="1" applyFont="1" applyBorder="1">
      <alignment vertical="center"/>
    </xf>
    <xf numFmtId="0" fontId="0" fillId="0" borderId="8" xfId="0" applyBorder="1">
      <alignment vertical="center"/>
    </xf>
    <xf numFmtId="0" fontId="3" fillId="0" borderId="7" xfId="0" applyFont="1" applyBorder="1" applyAlignment="1">
      <alignment horizontal="distributed" vertical="center"/>
    </xf>
    <xf numFmtId="38" fontId="7" fillId="0" borderId="1" xfId="1" applyFont="1" applyBorder="1">
      <alignment vertical="center"/>
    </xf>
    <xf numFmtId="177" fontId="7" fillId="0" borderId="1" xfId="1" applyNumberFormat="1" applyFont="1" applyBorder="1">
      <alignment vertical="center"/>
    </xf>
    <xf numFmtId="38" fontId="1" fillId="0" borderId="1" xfId="1" applyFont="1" applyBorder="1">
      <alignment vertical="center"/>
    </xf>
    <xf numFmtId="177" fontId="0" fillId="0" borderId="1" xfId="1" applyNumberFormat="1" applyFont="1" applyBorder="1">
      <alignment vertical="center"/>
    </xf>
    <xf numFmtId="177" fontId="1" fillId="0" borderId="1" xfId="1" applyNumberFormat="1" applyFont="1" applyBorder="1">
      <alignment vertical="center"/>
    </xf>
    <xf numFmtId="38" fontId="1" fillId="0" borderId="1" xfId="1" applyFont="1" applyBorder="1" applyAlignment="1">
      <alignment vertical="center" shrinkToFit="1"/>
    </xf>
    <xf numFmtId="0" fontId="0" fillId="0" borderId="1" xfId="0" applyBorder="1" applyAlignment="1">
      <alignment vertical="center" shrinkToFit="1"/>
    </xf>
    <xf numFmtId="38" fontId="3" fillId="0" borderId="5" xfId="1" applyFont="1" applyBorder="1" applyAlignment="1">
      <alignment vertical="top" wrapText="1"/>
    </xf>
    <xf numFmtId="177" fontId="8" fillId="0" borderId="1" xfId="1" applyNumberFormat="1" applyFont="1" applyBorder="1">
      <alignment vertical="center"/>
    </xf>
    <xf numFmtId="178" fontId="8" fillId="0" borderId="1" xfId="1" applyNumberFormat="1" applyFont="1" applyBorder="1">
      <alignment vertical="center"/>
    </xf>
    <xf numFmtId="38" fontId="8" fillId="0" borderId="1" xfId="1" applyFont="1" applyBorder="1">
      <alignment vertical="center"/>
    </xf>
    <xf numFmtId="176" fontId="9" fillId="0" borderId="1" xfId="1" applyNumberFormat="1" applyFont="1" applyBorder="1" applyAlignment="1">
      <alignment horizontal="right" vertical="center"/>
    </xf>
    <xf numFmtId="177" fontId="8" fillId="0" borderId="5" xfId="1" applyNumberFormat="1" applyFont="1" applyBorder="1">
      <alignment vertical="center"/>
    </xf>
    <xf numFmtId="178" fontId="8" fillId="0" borderId="5" xfId="1" applyNumberFormat="1" applyFont="1" applyBorder="1">
      <alignment vertical="center"/>
    </xf>
    <xf numFmtId="177" fontId="8" fillId="0" borderId="7" xfId="1" applyNumberFormat="1" applyFont="1" applyBorder="1">
      <alignment vertical="center"/>
    </xf>
    <xf numFmtId="178" fontId="8" fillId="0" borderId="7" xfId="1" applyNumberFormat="1" applyFont="1" applyBorder="1">
      <alignment vertical="center"/>
    </xf>
    <xf numFmtId="177" fontId="8" fillId="0" borderId="2" xfId="1" applyNumberFormat="1" applyFont="1" applyBorder="1">
      <alignment vertical="center"/>
    </xf>
    <xf numFmtId="178" fontId="8" fillId="0" borderId="2" xfId="1" applyNumberFormat="1" applyFont="1" applyBorder="1">
      <alignment vertical="center"/>
    </xf>
    <xf numFmtId="38" fontId="8" fillId="0" borderId="1" xfId="1" applyFont="1" applyBorder="1" applyAlignment="1">
      <alignment vertical="center"/>
    </xf>
    <xf numFmtId="177" fontId="8" fillId="0" borderId="1" xfId="1" applyNumberFormat="1" applyFont="1" applyBorder="1" applyAlignment="1">
      <alignment vertical="center"/>
    </xf>
    <xf numFmtId="178" fontId="8" fillId="0" borderId="1" xfId="1" applyNumberFormat="1" applyFont="1" applyBorder="1" applyAlignment="1">
      <alignment vertical="center"/>
    </xf>
    <xf numFmtId="0" fontId="0" fillId="0" borderId="0" xfId="0" applyFont="1">
      <alignment vertical="center"/>
    </xf>
    <xf numFmtId="0" fontId="0" fillId="0" borderId="1" xfId="0" applyFont="1" applyBorder="1" applyAlignment="1">
      <alignment horizontal="distributed" vertical="center"/>
    </xf>
    <xf numFmtId="0" fontId="0" fillId="0" borderId="1" xfId="0" applyFont="1" applyBorder="1" applyAlignment="1">
      <alignment vertical="center" shrinkToFit="1"/>
    </xf>
    <xf numFmtId="0" fontId="0" fillId="0" borderId="1" xfId="0" applyFont="1" applyBorder="1" applyAlignment="1">
      <alignment vertical="center"/>
    </xf>
    <xf numFmtId="0" fontId="0" fillId="0" borderId="4" xfId="0" applyFont="1" applyBorder="1" applyAlignment="1">
      <alignment horizontal="distributed" vertical="center"/>
    </xf>
    <xf numFmtId="38" fontId="5" fillId="0" borderId="1" xfId="1" applyFont="1" applyBorder="1" applyAlignment="1">
      <alignment vertical="top" wrapText="1"/>
    </xf>
    <xf numFmtId="0" fontId="0" fillId="0" borderId="2" xfId="0" applyFont="1" applyBorder="1">
      <alignment vertical="center"/>
    </xf>
    <xf numFmtId="0" fontId="0" fillId="0" borderId="1" xfId="0" applyFont="1" applyBorder="1" applyAlignment="1">
      <alignment horizontal="distributed" vertical="center" wrapText="1"/>
    </xf>
    <xf numFmtId="0" fontId="0" fillId="0" borderId="4" xfId="0" applyFont="1" applyBorder="1">
      <alignment vertical="center"/>
    </xf>
    <xf numFmtId="38" fontId="5" fillId="0" borderId="5" xfId="1" applyFont="1" applyBorder="1">
      <alignment vertical="center"/>
    </xf>
    <xf numFmtId="38" fontId="5" fillId="0" borderId="2" xfId="1" applyFont="1" applyBorder="1">
      <alignment vertical="center"/>
    </xf>
    <xf numFmtId="0" fontId="0" fillId="0" borderId="7" xfId="0" applyFont="1" applyBorder="1">
      <alignment vertical="center"/>
    </xf>
    <xf numFmtId="0" fontId="0" fillId="0" borderId="7" xfId="0" applyFont="1" applyBorder="1" applyAlignment="1">
      <alignment horizontal="distributed" vertical="center" wrapText="1"/>
    </xf>
    <xf numFmtId="38" fontId="0" fillId="0" borderId="1" xfId="1" applyFont="1" applyBorder="1" applyAlignment="1">
      <alignment vertical="center" shrinkToFit="1"/>
    </xf>
    <xf numFmtId="0" fontId="0" fillId="0" borderId="3" xfId="0" applyFont="1" applyBorder="1" applyAlignment="1">
      <alignment vertical="center"/>
    </xf>
    <xf numFmtId="0" fontId="0" fillId="0" borderId="6" xfId="0" applyFont="1" applyBorder="1" applyAlignment="1">
      <alignment horizontal="distributed" vertical="center"/>
    </xf>
    <xf numFmtId="0" fontId="0" fillId="0" borderId="2" xfId="0" applyFont="1" applyBorder="1" applyAlignment="1">
      <alignment vertical="center"/>
    </xf>
    <xf numFmtId="0" fontId="0" fillId="0" borderId="3" xfId="0" applyFont="1" applyBorder="1">
      <alignment vertical="center"/>
    </xf>
    <xf numFmtId="0" fontId="0" fillId="0" borderId="8" xfId="0" applyFont="1" applyBorder="1">
      <alignment vertical="center"/>
    </xf>
    <xf numFmtId="38" fontId="5" fillId="0" borderId="5" xfId="1" applyFont="1" applyBorder="1" applyAlignment="1">
      <alignment vertical="top" wrapText="1"/>
    </xf>
    <xf numFmtId="38" fontId="3" fillId="0" borderId="5" xfId="1" applyFont="1" applyBorder="1" applyAlignment="1">
      <alignment vertical="top" wrapText="1"/>
    </xf>
    <xf numFmtId="0" fontId="0" fillId="0" borderId="6" xfId="0" applyFont="1" applyBorder="1" applyAlignment="1">
      <alignment horizontal="distributed" vertical="center"/>
    </xf>
    <xf numFmtId="38" fontId="5" fillId="0" borderId="5" xfId="1" applyFont="1" applyBorder="1" applyAlignment="1">
      <alignment vertical="top" wrapText="1"/>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1" fillId="0" borderId="1" xfId="0" applyFont="1" applyBorder="1" applyAlignment="1">
      <alignment horizontal="distributed" vertical="center"/>
    </xf>
    <xf numFmtId="0" fontId="11" fillId="0" borderId="1" xfId="0" applyFont="1" applyBorder="1" applyAlignment="1">
      <alignment horizontal="center" vertical="center" shrinkToFit="1"/>
    </xf>
    <xf numFmtId="0" fontId="11" fillId="0" borderId="1" xfId="0" applyFont="1" applyBorder="1" applyAlignment="1">
      <alignment horizontal="center" vertical="center"/>
    </xf>
    <xf numFmtId="177" fontId="13" fillId="0" borderId="1" xfId="1" applyNumberFormat="1" applyFont="1" applyBorder="1">
      <alignment vertical="center"/>
    </xf>
    <xf numFmtId="178" fontId="13" fillId="0" borderId="1" xfId="1" applyNumberFormat="1" applyFont="1" applyBorder="1">
      <alignment vertical="center"/>
    </xf>
    <xf numFmtId="0" fontId="11" fillId="0" borderId="5" xfId="0" applyFont="1" applyBorder="1" applyAlignment="1">
      <alignment vertical="center"/>
    </xf>
    <xf numFmtId="38" fontId="14" fillId="0" borderId="5" xfId="1" applyFont="1" applyBorder="1" applyAlignment="1">
      <alignment vertical="top" wrapText="1"/>
    </xf>
    <xf numFmtId="0" fontId="11" fillId="0" borderId="4" xfId="0" applyFont="1" applyBorder="1" applyAlignment="1">
      <alignment horizontal="distributed" vertical="center"/>
    </xf>
    <xf numFmtId="0" fontId="11" fillId="0" borderId="19" xfId="0" applyFont="1" applyBorder="1" applyAlignment="1">
      <alignment horizontal="distributed" vertical="center"/>
    </xf>
    <xf numFmtId="177" fontId="13" fillId="0" borderId="19" xfId="1" applyNumberFormat="1" applyFont="1" applyBorder="1">
      <alignment vertical="center"/>
    </xf>
    <xf numFmtId="178" fontId="13" fillId="0" borderId="19" xfId="1" applyNumberFormat="1" applyFont="1" applyBorder="1">
      <alignment vertical="center"/>
    </xf>
    <xf numFmtId="38" fontId="15" fillId="0" borderId="19" xfId="1" applyFont="1" applyBorder="1" applyAlignment="1">
      <alignment vertical="top" wrapText="1"/>
    </xf>
    <xf numFmtId="0" fontId="11" fillId="0" borderId="2" xfId="0" applyFont="1" applyBorder="1">
      <alignment vertical="center"/>
    </xf>
    <xf numFmtId="177" fontId="13" fillId="0" borderId="20" xfId="1" applyNumberFormat="1" applyFont="1" applyBorder="1">
      <alignment vertical="center"/>
    </xf>
    <xf numFmtId="178" fontId="13" fillId="0" borderId="20" xfId="1" applyNumberFormat="1" applyFont="1" applyBorder="1">
      <alignment vertical="center"/>
    </xf>
    <xf numFmtId="38" fontId="15" fillId="0" borderId="20" xfId="1" applyFont="1" applyBorder="1" applyAlignment="1">
      <alignment vertical="top" wrapText="1"/>
    </xf>
    <xf numFmtId="0" fontId="11" fillId="0" borderId="12" xfId="0" applyFont="1" applyBorder="1" applyAlignment="1">
      <alignment horizontal="distributed" vertical="center"/>
    </xf>
    <xf numFmtId="177" fontId="13" fillId="0" borderId="2" xfId="1" applyNumberFormat="1" applyFont="1" applyBorder="1">
      <alignment vertical="center"/>
    </xf>
    <xf numFmtId="178" fontId="13" fillId="0" borderId="2" xfId="1" applyNumberFormat="1" applyFont="1" applyBorder="1">
      <alignment vertical="center"/>
    </xf>
    <xf numFmtId="38" fontId="15" fillId="0" borderId="3" xfId="1" applyFont="1" applyBorder="1" applyAlignment="1">
      <alignment vertical="top" wrapText="1"/>
    </xf>
    <xf numFmtId="0" fontId="11" fillId="0" borderId="5" xfId="0" applyFont="1" applyBorder="1" applyAlignment="1">
      <alignment horizontal="distributed" vertical="center"/>
    </xf>
    <xf numFmtId="0" fontId="11" fillId="0" borderId="12" xfId="0" applyFont="1" applyBorder="1" applyAlignment="1">
      <alignment vertical="center"/>
    </xf>
    <xf numFmtId="0" fontId="11" fillId="0" borderId="2" xfId="0" applyFont="1" applyBorder="1" applyAlignment="1">
      <alignment horizontal="distributed" vertical="center"/>
    </xf>
    <xf numFmtId="0" fontId="11" fillId="0" borderId="1" xfId="0" applyFont="1" applyBorder="1" applyAlignment="1">
      <alignment horizontal="distributed" vertical="center" wrapText="1"/>
    </xf>
    <xf numFmtId="38" fontId="13" fillId="0" borderId="1" xfId="1" applyFont="1" applyBorder="1">
      <alignment vertical="center"/>
    </xf>
    <xf numFmtId="0" fontId="11" fillId="0" borderId="18" xfId="0" applyFont="1" applyBorder="1">
      <alignment vertical="center"/>
    </xf>
    <xf numFmtId="0" fontId="11" fillId="0" borderId="7" xfId="0" applyFont="1" applyBorder="1" applyAlignment="1">
      <alignment horizontal="distributed" vertical="center" wrapText="1"/>
    </xf>
    <xf numFmtId="38" fontId="13" fillId="0" borderId="7" xfId="1" applyFont="1" applyBorder="1">
      <alignment vertical="center"/>
    </xf>
    <xf numFmtId="178" fontId="13" fillId="0" borderId="7" xfId="1" applyNumberFormat="1" applyFont="1" applyBorder="1">
      <alignment vertical="center"/>
    </xf>
    <xf numFmtId="38" fontId="13" fillId="0" borderId="2" xfId="1" applyFont="1" applyBorder="1">
      <alignment vertical="center"/>
    </xf>
    <xf numFmtId="178" fontId="13" fillId="0" borderId="3" xfId="1" applyNumberFormat="1" applyFont="1" applyBorder="1">
      <alignment vertical="center"/>
    </xf>
    <xf numFmtId="0" fontId="11" fillId="0" borderId="8" xfId="0" applyFont="1" applyBorder="1">
      <alignment vertical="center"/>
    </xf>
    <xf numFmtId="177" fontId="13" fillId="0" borderId="7" xfId="1" applyNumberFormat="1" applyFont="1" applyBorder="1">
      <alignment vertical="center"/>
    </xf>
    <xf numFmtId="38" fontId="14" fillId="0" borderId="2" xfId="1" applyFont="1" applyBorder="1">
      <alignment vertical="center"/>
    </xf>
    <xf numFmtId="0" fontId="11" fillId="0" borderId="0" xfId="0" applyFont="1" applyBorder="1" applyAlignment="1">
      <alignment vertical="center"/>
    </xf>
    <xf numFmtId="177" fontId="13" fillId="0" borderId="0" xfId="1" applyNumberFormat="1" applyFont="1" applyBorder="1">
      <alignment vertical="center"/>
    </xf>
    <xf numFmtId="178" fontId="13" fillId="0" borderId="0" xfId="1" applyNumberFormat="1" applyFont="1" applyBorder="1">
      <alignment vertical="center"/>
    </xf>
    <xf numFmtId="38" fontId="14" fillId="0" borderId="0" xfId="1" applyFont="1" applyBorder="1">
      <alignment vertical="center"/>
    </xf>
    <xf numFmtId="38" fontId="11" fillId="0" borderId="0" xfId="1" applyFont="1">
      <alignment vertical="center"/>
    </xf>
    <xf numFmtId="38" fontId="11" fillId="0" borderId="0" xfId="1" applyFont="1" applyAlignment="1">
      <alignment horizontal="right" vertical="center"/>
    </xf>
    <xf numFmtId="38" fontId="11" fillId="0" borderId="1" xfId="1" applyFont="1" applyBorder="1" applyAlignment="1">
      <alignment horizontal="distributed" vertical="center"/>
    </xf>
    <xf numFmtId="38" fontId="11" fillId="0" borderId="1" xfId="1" applyFont="1" applyBorder="1" applyAlignment="1">
      <alignment vertical="center" shrinkToFit="1"/>
    </xf>
    <xf numFmtId="38" fontId="11" fillId="0" borderId="1" xfId="1" applyFont="1" applyBorder="1" applyAlignment="1">
      <alignment horizontal="center" vertical="center"/>
    </xf>
    <xf numFmtId="38" fontId="13" fillId="0" borderId="1" xfId="1" applyFont="1" applyBorder="1" applyAlignment="1">
      <alignment vertical="center"/>
    </xf>
    <xf numFmtId="177" fontId="13" fillId="0" borderId="1" xfId="1" applyNumberFormat="1" applyFont="1" applyBorder="1" applyAlignment="1">
      <alignment vertical="center"/>
    </xf>
    <xf numFmtId="178" fontId="13" fillId="0" borderId="1" xfId="1" applyNumberFormat="1" applyFont="1" applyBorder="1" applyAlignment="1">
      <alignment vertical="center"/>
    </xf>
    <xf numFmtId="38" fontId="15" fillId="0" borderId="5" xfId="1" applyFont="1" applyBorder="1" applyAlignment="1">
      <alignment vertical="center"/>
    </xf>
    <xf numFmtId="38" fontId="15" fillId="0" borderId="5" xfId="1" applyFont="1" applyBorder="1" applyAlignment="1">
      <alignment vertical="top" wrapText="1"/>
    </xf>
    <xf numFmtId="0" fontId="11" fillId="0" borderId="3" xfId="0" applyFont="1" applyBorder="1" applyAlignment="1">
      <alignment vertical="center"/>
    </xf>
    <xf numFmtId="0" fontId="11" fillId="0" borderId="6" xfId="0" applyFont="1" applyBorder="1" applyAlignment="1">
      <alignment horizontal="distributed" vertical="center"/>
    </xf>
    <xf numFmtId="0" fontId="11" fillId="0" borderId="2" xfId="0" applyFont="1" applyBorder="1" applyAlignment="1">
      <alignment vertical="center"/>
    </xf>
    <xf numFmtId="38" fontId="15" fillId="0" borderId="2" xfId="1" applyFont="1" applyBorder="1" applyAlignment="1">
      <alignment vertical="top" wrapText="1"/>
    </xf>
    <xf numFmtId="0" fontId="11" fillId="0" borderId="3" xfId="0" applyFont="1" applyBorder="1">
      <alignment vertical="center"/>
    </xf>
    <xf numFmtId="0" fontId="14" fillId="0" borderId="1" xfId="0" applyFont="1" applyBorder="1" applyAlignment="1">
      <alignment horizontal="distributed" vertical="center"/>
    </xf>
    <xf numFmtId="38" fontId="15" fillId="0" borderId="1" xfId="1" applyFont="1" applyBorder="1" applyAlignment="1">
      <alignment vertical="top" wrapText="1"/>
    </xf>
    <xf numFmtId="0" fontId="14" fillId="0" borderId="5" xfId="0" applyFont="1" applyBorder="1" applyAlignment="1">
      <alignment horizontal="distributed" vertical="center"/>
    </xf>
    <xf numFmtId="177" fontId="13" fillId="0" borderId="5" xfId="1" applyNumberFormat="1" applyFont="1" applyBorder="1">
      <alignment vertical="center"/>
    </xf>
    <xf numFmtId="178" fontId="13" fillId="0" borderId="5" xfId="1" applyNumberFormat="1" applyFont="1" applyBorder="1">
      <alignment vertical="center"/>
    </xf>
    <xf numFmtId="38" fontId="15" fillId="0" borderId="7" xfId="1" applyFont="1" applyBorder="1" applyAlignment="1">
      <alignment vertical="top" wrapText="1"/>
    </xf>
    <xf numFmtId="177" fontId="13" fillId="0" borderId="17" xfId="1" applyNumberFormat="1" applyFont="1" applyBorder="1">
      <alignment vertical="center"/>
    </xf>
    <xf numFmtId="178" fontId="13" fillId="0" borderId="17" xfId="1" applyNumberFormat="1" applyFont="1" applyBorder="1">
      <alignment vertical="center"/>
    </xf>
    <xf numFmtId="38" fontId="15" fillId="0" borderId="17" xfId="1" applyFont="1" applyBorder="1">
      <alignment vertical="center"/>
    </xf>
    <xf numFmtId="0" fontId="11" fillId="0" borderId="26" xfId="0" applyFont="1" applyBorder="1" applyAlignment="1">
      <alignment horizontal="distributed" vertical="center"/>
    </xf>
    <xf numFmtId="177" fontId="13" fillId="0" borderId="26" xfId="1" applyNumberFormat="1" applyFont="1" applyBorder="1">
      <alignment vertical="center"/>
    </xf>
    <xf numFmtId="178" fontId="13" fillId="0" borderId="26" xfId="1" applyNumberFormat="1" applyFont="1" applyBorder="1">
      <alignment vertical="center"/>
    </xf>
    <xf numFmtId="38" fontId="15" fillId="0" borderId="26" xfId="1" applyFont="1" applyBorder="1" applyAlignment="1">
      <alignment vertical="top" wrapText="1"/>
    </xf>
    <xf numFmtId="0" fontId="0" fillId="0" borderId="11" xfId="0" applyBorder="1" applyAlignment="1">
      <alignment horizontal="distributed" vertical="center"/>
    </xf>
    <xf numFmtId="0" fontId="0" fillId="0" borderId="6" xfId="0" applyBorder="1" applyAlignment="1">
      <alignment horizontal="distributed" vertical="center"/>
    </xf>
    <xf numFmtId="38" fontId="3" fillId="0" borderId="5" xfId="1" applyFont="1" applyBorder="1" applyAlignment="1">
      <alignment vertical="top" wrapText="1"/>
    </xf>
    <xf numFmtId="0" fontId="0" fillId="0" borderId="2" xfId="0" applyBorder="1" applyAlignment="1">
      <alignment vertical="top" wrapText="1"/>
    </xf>
    <xf numFmtId="0" fontId="3" fillId="0" borderId="3" xfId="0" applyFont="1" applyBorder="1" applyAlignment="1">
      <alignment vertical="top" wrapText="1"/>
    </xf>
    <xf numFmtId="0" fontId="3" fillId="0" borderId="2" xfId="0" applyFont="1" applyBorder="1" applyAlignment="1">
      <alignment vertical="top" wrapText="1"/>
    </xf>
    <xf numFmtId="0" fontId="3" fillId="0" borderId="2" xfId="0" applyFont="1" applyBorder="1" applyAlignment="1">
      <alignment vertical="top"/>
    </xf>
    <xf numFmtId="176" fontId="3" fillId="0" borderId="5" xfId="1" applyNumberFormat="1" applyFont="1" applyBorder="1" applyAlignment="1">
      <alignment vertical="top" wrapText="1"/>
    </xf>
    <xf numFmtId="176" fontId="3" fillId="0" borderId="3" xfId="0" applyNumberFormat="1" applyFont="1" applyBorder="1" applyAlignment="1">
      <alignment vertical="top" wrapText="1"/>
    </xf>
    <xf numFmtId="176" fontId="3" fillId="0" borderId="2" xfId="0" applyNumberFormat="1" applyFont="1" applyBorder="1" applyAlignment="1">
      <alignment vertical="top" wrapText="1"/>
    </xf>
    <xf numFmtId="0" fontId="3" fillId="0" borderId="3" xfId="0" applyFont="1" applyBorder="1" applyAlignment="1">
      <alignment vertical="top"/>
    </xf>
    <xf numFmtId="0" fontId="0" fillId="0" borderId="9" xfId="0" applyBorder="1" applyAlignment="1">
      <alignment vertical="center"/>
    </xf>
    <xf numFmtId="0" fontId="0" fillId="0" borderId="10" xfId="0"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38" fontId="3" fillId="0" borderId="2" xfId="1" applyFont="1" applyBorder="1" applyAlignment="1">
      <alignment vertical="top" wrapText="1"/>
    </xf>
    <xf numFmtId="176" fontId="3" fillId="0" borderId="3" xfId="1" applyNumberFormat="1" applyFont="1" applyBorder="1" applyAlignment="1">
      <alignment vertical="top" wrapText="1"/>
    </xf>
    <xf numFmtId="38" fontId="3" fillId="0" borderId="3" xfId="1" applyFont="1" applyBorder="1" applyAlignment="1">
      <alignment vertical="top"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38" fontId="3" fillId="0" borderId="8" xfId="1" applyFont="1" applyBorder="1" applyAlignment="1">
      <alignment vertical="top" wrapText="1"/>
    </xf>
    <xf numFmtId="0" fontId="0" fillId="0" borderId="12" xfId="0" applyBorder="1" applyAlignment="1">
      <alignment vertical="center"/>
    </xf>
    <xf numFmtId="0" fontId="0" fillId="0" borderId="13" xfId="0" applyBorder="1" applyAlignment="1">
      <alignment vertical="center"/>
    </xf>
    <xf numFmtId="0" fontId="0" fillId="0" borderId="11" xfId="0" applyFont="1" applyBorder="1" applyAlignment="1">
      <alignment horizontal="distributed" vertical="center"/>
    </xf>
    <xf numFmtId="0" fontId="0" fillId="0" borderId="6" xfId="0" applyFont="1" applyBorder="1" applyAlignment="1">
      <alignment horizontal="distributed" vertical="center"/>
    </xf>
    <xf numFmtId="38" fontId="5" fillId="0" borderId="5" xfId="1" applyFont="1" applyBorder="1" applyAlignment="1">
      <alignment vertical="top" wrapText="1"/>
    </xf>
    <xf numFmtId="38" fontId="5" fillId="0" borderId="2" xfId="1" applyFont="1" applyBorder="1" applyAlignment="1">
      <alignment vertical="top" wrapText="1"/>
    </xf>
    <xf numFmtId="38" fontId="5" fillId="0" borderId="8" xfId="1" applyFont="1" applyBorder="1" applyAlignment="1">
      <alignment vertical="top" wrapText="1"/>
    </xf>
    <xf numFmtId="38" fontId="5" fillId="0" borderId="3" xfId="1" applyFont="1" applyBorder="1" applyAlignment="1">
      <alignment vertical="top" wrapText="1"/>
    </xf>
    <xf numFmtId="0" fontId="0" fillId="0" borderId="12" xfId="0" applyFont="1" applyBorder="1" applyAlignment="1">
      <alignment vertical="center"/>
    </xf>
    <xf numFmtId="0" fontId="0" fillId="0" borderId="13"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176" fontId="5" fillId="0" borderId="5" xfId="1" applyNumberFormat="1" applyFont="1" applyBorder="1" applyAlignment="1">
      <alignment vertical="top" wrapText="1"/>
    </xf>
    <xf numFmtId="176" fontId="5" fillId="0" borderId="3" xfId="1" applyNumberFormat="1" applyFont="1" applyBorder="1" applyAlignment="1">
      <alignment vertical="top" wrapText="1"/>
    </xf>
    <xf numFmtId="0" fontId="5" fillId="0" borderId="2" xfId="0" applyFont="1" applyBorder="1" applyAlignment="1">
      <alignment vertical="top"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38" fontId="15" fillId="0" borderId="5" xfId="1" applyFont="1" applyBorder="1" applyAlignment="1">
      <alignment vertical="top" wrapText="1"/>
    </xf>
    <xf numFmtId="38" fontId="15" fillId="0" borderId="2" xfId="1" applyFont="1" applyBorder="1" applyAlignment="1">
      <alignment vertical="top" wrapText="1"/>
    </xf>
    <xf numFmtId="0" fontId="11" fillId="0" borderId="11" xfId="0" applyFont="1" applyBorder="1" applyAlignment="1">
      <alignment horizontal="distributed" vertical="center"/>
    </xf>
    <xf numFmtId="0" fontId="11" fillId="0" borderId="6" xfId="0" applyFont="1" applyBorder="1" applyAlignment="1">
      <alignment horizontal="distributed"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distributed" vertical="center"/>
    </xf>
    <xf numFmtId="0" fontId="11" fillId="0" borderId="10" xfId="0" applyFont="1" applyBorder="1" applyAlignment="1">
      <alignment horizontal="distributed" vertical="center"/>
    </xf>
    <xf numFmtId="38" fontId="15" fillId="0" borderId="3" xfId="1" applyFont="1" applyBorder="1" applyAlignment="1">
      <alignment vertical="center" wrapText="1"/>
    </xf>
    <xf numFmtId="38" fontId="15" fillId="0" borderId="2" xfId="1" applyFont="1" applyBorder="1" applyAlignment="1">
      <alignment vertical="center" wrapText="1"/>
    </xf>
    <xf numFmtId="0" fontId="11" fillId="0" borderId="4" xfId="0" applyFont="1" applyBorder="1" applyAlignment="1">
      <alignment horizontal="distributed" vertical="center"/>
    </xf>
    <xf numFmtId="0" fontId="11" fillId="0" borderId="14" xfId="0" applyFont="1" applyBorder="1" applyAlignment="1">
      <alignment horizontal="distributed" vertical="center"/>
    </xf>
    <xf numFmtId="38" fontId="15" fillId="0" borderId="5" xfId="1" applyFont="1" applyBorder="1" applyAlignment="1">
      <alignment vertical="center" wrapText="1"/>
    </xf>
    <xf numFmtId="0" fontId="15" fillId="0" borderId="2" xfId="0" applyFont="1" applyBorder="1" applyAlignment="1">
      <alignment vertical="center" wrapText="1"/>
    </xf>
    <xf numFmtId="0" fontId="11" fillId="0" borderId="22" xfId="0" applyFont="1" applyBorder="1" applyAlignment="1">
      <alignment horizontal="distributed" vertical="center"/>
    </xf>
    <xf numFmtId="0" fontId="11" fillId="0" borderId="23" xfId="0" applyFont="1" applyBorder="1" applyAlignment="1">
      <alignment horizontal="distributed" vertical="center"/>
    </xf>
    <xf numFmtId="38" fontId="15" fillId="0" borderId="21" xfId="1" applyFont="1" applyBorder="1" applyAlignment="1">
      <alignment vertical="top" wrapText="1"/>
    </xf>
    <xf numFmtId="38" fontId="15" fillId="0" borderId="8" xfId="1" applyFont="1" applyBorder="1" applyAlignment="1">
      <alignment vertical="top" wrapText="1"/>
    </xf>
    <xf numFmtId="38" fontId="15" fillId="0" borderId="5" xfId="1" applyFont="1" applyBorder="1" applyAlignment="1">
      <alignment vertical="center"/>
    </xf>
    <xf numFmtId="38" fontId="15" fillId="0" borderId="8" xfId="1" applyFont="1" applyBorder="1" applyAlignment="1">
      <alignment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38" fontId="15" fillId="0" borderId="3" xfId="1" applyFont="1" applyBorder="1" applyAlignment="1">
      <alignment vertical="top" wrapText="1"/>
    </xf>
    <xf numFmtId="0" fontId="11" fillId="0" borderId="15" xfId="0" applyFont="1" applyBorder="1" applyAlignment="1">
      <alignment horizontal="distributed" vertical="center"/>
    </xf>
    <xf numFmtId="0" fontId="11" fillId="0" borderId="16"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476250</xdr:colOff>
      <xdr:row>0</xdr:row>
      <xdr:rowOff>0</xdr:rowOff>
    </xdr:from>
    <xdr:to>
      <xdr:col>6</xdr:col>
      <xdr:colOff>1304925</xdr:colOff>
      <xdr:row>0</xdr:row>
      <xdr:rowOff>352426</xdr:rowOff>
    </xdr:to>
    <xdr:sp macro="" textlink="">
      <xdr:nvSpPr>
        <xdr:cNvPr id="2" name="テキスト ボックス 1"/>
        <xdr:cNvSpPr txBox="1"/>
      </xdr:nvSpPr>
      <xdr:spPr>
        <a:xfrm>
          <a:off x="6191250" y="0"/>
          <a:ext cx="828675" cy="35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72000" rIns="72000" spcCol="0" rtlCol="0" anchor="t"/>
        <a:lstStyle/>
        <a:p>
          <a:r>
            <a:rPr kumimoji="1" lang="ja-JP" altLang="en-US" sz="1800">
              <a:latin typeface="+mj-ea"/>
              <a:ea typeface="+mj-ea"/>
            </a:rPr>
            <a:t>資料２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476250</xdr:colOff>
      <xdr:row>0</xdr:row>
      <xdr:rowOff>0</xdr:rowOff>
    </xdr:from>
    <xdr:to>
      <xdr:col>6</xdr:col>
      <xdr:colOff>1304925</xdr:colOff>
      <xdr:row>0</xdr:row>
      <xdr:rowOff>352426</xdr:rowOff>
    </xdr:to>
    <xdr:sp macro="" textlink="">
      <xdr:nvSpPr>
        <xdr:cNvPr id="2" name="テキスト ボックス 1"/>
        <xdr:cNvSpPr txBox="1"/>
      </xdr:nvSpPr>
      <xdr:spPr>
        <a:xfrm>
          <a:off x="6191250" y="0"/>
          <a:ext cx="828675" cy="35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72000" rIns="72000" spcCol="0" rtlCol="0" anchor="t"/>
        <a:lstStyle/>
        <a:p>
          <a:r>
            <a:rPr kumimoji="1" lang="ja-JP" altLang="en-US" sz="1800">
              <a:latin typeface="+mj-ea"/>
              <a:ea typeface="+mj-ea"/>
            </a:rPr>
            <a:t>資料１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476250</xdr:colOff>
      <xdr:row>0</xdr:row>
      <xdr:rowOff>0</xdr:rowOff>
    </xdr:from>
    <xdr:to>
      <xdr:col>6</xdr:col>
      <xdr:colOff>1304925</xdr:colOff>
      <xdr:row>0</xdr:row>
      <xdr:rowOff>352426</xdr:rowOff>
    </xdr:to>
    <xdr:sp macro="" textlink="">
      <xdr:nvSpPr>
        <xdr:cNvPr id="2" name="テキスト ボックス 1"/>
        <xdr:cNvSpPr txBox="1"/>
      </xdr:nvSpPr>
      <xdr:spPr>
        <a:xfrm>
          <a:off x="6191250" y="0"/>
          <a:ext cx="828675" cy="35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72000" rIns="72000" spcCol="0" rtlCol="0" anchor="t"/>
        <a:lstStyle/>
        <a:p>
          <a:r>
            <a:rPr kumimoji="1" lang="ja-JP" altLang="en-US" sz="1800">
              <a:latin typeface="+mj-ea"/>
              <a:ea typeface="+mj-ea"/>
            </a:rPr>
            <a:t>資料１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476250</xdr:colOff>
      <xdr:row>0</xdr:row>
      <xdr:rowOff>0</xdr:rowOff>
    </xdr:from>
    <xdr:to>
      <xdr:col>6</xdr:col>
      <xdr:colOff>1304925</xdr:colOff>
      <xdr:row>0</xdr:row>
      <xdr:rowOff>352426</xdr:rowOff>
    </xdr:to>
    <xdr:sp macro="" textlink="">
      <xdr:nvSpPr>
        <xdr:cNvPr id="2" name="テキスト ボックス 1"/>
        <xdr:cNvSpPr txBox="1"/>
      </xdr:nvSpPr>
      <xdr:spPr>
        <a:xfrm>
          <a:off x="6362700" y="0"/>
          <a:ext cx="828675" cy="35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72000" rIns="72000" spcCol="0" rtlCol="0" anchor="t"/>
        <a:lstStyle/>
        <a:p>
          <a:r>
            <a:rPr kumimoji="1" lang="ja-JP" altLang="en-US" sz="1800">
              <a:latin typeface="+mj-ea"/>
              <a:ea typeface="+mj-ea"/>
            </a:rPr>
            <a:t>資料１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476250</xdr:colOff>
      <xdr:row>0</xdr:row>
      <xdr:rowOff>0</xdr:rowOff>
    </xdr:from>
    <xdr:to>
      <xdr:col>6</xdr:col>
      <xdr:colOff>1304925</xdr:colOff>
      <xdr:row>0</xdr:row>
      <xdr:rowOff>352426</xdr:rowOff>
    </xdr:to>
    <xdr:sp macro="" textlink="">
      <xdr:nvSpPr>
        <xdr:cNvPr id="2" name="テキスト ボックス 1"/>
        <xdr:cNvSpPr txBox="1"/>
      </xdr:nvSpPr>
      <xdr:spPr>
        <a:xfrm>
          <a:off x="6362700" y="0"/>
          <a:ext cx="828675" cy="352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lIns="72000" rIns="72000" spcCol="0" rtlCol="0" anchor="t"/>
        <a:lstStyle/>
        <a:p>
          <a:r>
            <a:rPr kumimoji="1" lang="ja-JP" altLang="en-US" sz="1800">
              <a:latin typeface="+mj-ea"/>
              <a:ea typeface="+mj-ea"/>
            </a:rPr>
            <a:t>資料１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1066799</xdr:colOff>
      <xdr:row>0</xdr:row>
      <xdr:rowOff>76200</xdr:rowOff>
    </xdr:from>
    <xdr:to>
      <xdr:col>6</xdr:col>
      <xdr:colOff>1914524</xdr:colOff>
      <xdr:row>1</xdr:row>
      <xdr:rowOff>95249</xdr:rowOff>
    </xdr:to>
    <xdr:sp macro="" textlink="">
      <xdr:nvSpPr>
        <xdr:cNvPr id="4" name="テキスト ボックス 3"/>
        <xdr:cNvSpPr txBox="1"/>
      </xdr:nvSpPr>
      <xdr:spPr>
        <a:xfrm>
          <a:off x="6610349" y="76200"/>
          <a:ext cx="847725" cy="400049"/>
        </a:xfrm>
        <a:prstGeom prst="rect">
          <a:avLst/>
        </a:prstGeom>
        <a:solidFill>
          <a:schemeClr val="lt1"/>
        </a:solidFill>
        <a:ln w="12700" cmpd="sng">
          <a:solidFill>
            <a:schemeClr val="lt1">
              <a:shade val="50000"/>
            </a:schemeClr>
          </a:solidFill>
        </a:ln>
        <a:effectLst>
          <a:outerShdw sx="1000" sy="1000" algn="ctr" rotWithShape="0">
            <a:srgbClr val="000000"/>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600"/>
            <a:t>資料１</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1066799</xdr:colOff>
      <xdr:row>0</xdr:row>
      <xdr:rowOff>76200</xdr:rowOff>
    </xdr:from>
    <xdr:to>
      <xdr:col>6</xdr:col>
      <xdr:colOff>1914524</xdr:colOff>
      <xdr:row>1</xdr:row>
      <xdr:rowOff>95249</xdr:rowOff>
    </xdr:to>
    <xdr:sp macro="" textlink="">
      <xdr:nvSpPr>
        <xdr:cNvPr id="2" name="テキスト ボックス 1"/>
        <xdr:cNvSpPr txBox="1"/>
      </xdr:nvSpPr>
      <xdr:spPr>
        <a:xfrm>
          <a:off x="6610349" y="76200"/>
          <a:ext cx="847725" cy="400049"/>
        </a:xfrm>
        <a:prstGeom prst="rect">
          <a:avLst/>
        </a:prstGeom>
        <a:solidFill>
          <a:schemeClr val="lt1"/>
        </a:solidFill>
        <a:ln w="12700" cmpd="sng">
          <a:solidFill>
            <a:schemeClr val="lt1">
              <a:shade val="50000"/>
            </a:schemeClr>
          </a:solidFill>
        </a:ln>
        <a:effectLst>
          <a:outerShdw sx="1000" sy="1000" algn="ctr" rotWithShape="0">
            <a:srgbClr val="000000"/>
          </a:outerShdw>
        </a:effectLst>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600"/>
            <a:t>資料１</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1066799</xdr:colOff>
      <xdr:row>0</xdr:row>
      <xdr:rowOff>28575</xdr:rowOff>
    </xdr:from>
    <xdr:to>
      <xdr:col>6</xdr:col>
      <xdr:colOff>1914524</xdr:colOff>
      <xdr:row>1</xdr:row>
      <xdr:rowOff>47624</xdr:rowOff>
    </xdr:to>
    <xdr:sp macro="" textlink="">
      <xdr:nvSpPr>
        <xdr:cNvPr id="2" name="テキスト ボックス 1"/>
        <xdr:cNvSpPr txBox="1"/>
      </xdr:nvSpPr>
      <xdr:spPr>
        <a:xfrm>
          <a:off x="6781799" y="28575"/>
          <a:ext cx="847725" cy="400049"/>
        </a:xfrm>
        <a:prstGeom prst="rect">
          <a:avLst/>
        </a:prstGeom>
        <a:solidFill>
          <a:schemeClr val="lt1"/>
        </a:solidFill>
        <a:ln w="12700" cmpd="sng">
          <a:solidFill>
            <a:sysClr val="windowText" lastClr="000000"/>
          </a:solidFill>
        </a:ln>
        <a:effectLst>
          <a:outerShdw sx="1000" sy="1000" algn="ctr" rotWithShape="0">
            <a:srgbClr val="000000"/>
          </a:outerShdw>
        </a:effectLst>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1600">
              <a:latin typeface="ＭＳ 明朝" panose="02020609040205080304" pitchFamily="17" charset="-128"/>
              <a:ea typeface="ＭＳ 明朝" panose="02020609040205080304" pitchFamily="17" charset="-128"/>
            </a:rPr>
            <a:t>資料</a:t>
          </a:r>
          <a:r>
            <a:rPr kumimoji="1" lang="en-US" altLang="ja-JP" sz="1600">
              <a:latin typeface="ＭＳ 明朝" panose="02020609040205080304" pitchFamily="17" charset="-128"/>
              <a:ea typeface="ＭＳ 明朝" panose="02020609040205080304" pitchFamily="17" charset="-128"/>
            </a:rPr>
            <a:t>5</a:t>
          </a:r>
        </a:p>
        <a:p>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wrap="square" rtlCol="0" anchor="t"/>
      <a:lstStyle>
        <a:defPPr>
          <a:defRPr kumimoji="1" sz="1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A20" workbookViewId="0">
      <selection activeCell="F38" sqref="F38"/>
    </sheetView>
  </sheetViews>
  <sheetFormatPr defaultRowHeight="13.5" x14ac:dyDescent="0.15"/>
  <cols>
    <col min="1" max="1" width="3.875" customWidth="1"/>
    <col min="2" max="2" width="26.875" customWidth="1"/>
    <col min="3" max="5" width="11.625" customWidth="1"/>
    <col min="6" max="6" width="9.375" customWidth="1"/>
    <col min="7" max="7" width="20.5" customWidth="1"/>
  </cols>
  <sheetData>
    <row r="1" spans="1:7" ht="18" customHeight="1" x14ac:dyDescent="0.15">
      <c r="A1" s="11" t="s">
        <v>49</v>
      </c>
    </row>
    <row r="2" spans="1:7" ht="18" customHeight="1" x14ac:dyDescent="0.15"/>
    <row r="3" spans="1:7" ht="18" customHeight="1" x14ac:dyDescent="0.15">
      <c r="A3" t="s">
        <v>45</v>
      </c>
      <c r="G3" t="s">
        <v>26</v>
      </c>
    </row>
    <row r="4" spans="1:7" ht="22.5" customHeight="1" x14ac:dyDescent="0.15">
      <c r="A4" s="181" t="s">
        <v>38</v>
      </c>
      <c r="B4" s="182"/>
      <c r="C4" s="12" t="s">
        <v>0</v>
      </c>
      <c r="D4" s="12" t="s">
        <v>1</v>
      </c>
      <c r="E4" s="12" t="s">
        <v>2</v>
      </c>
      <c r="F4" s="15" t="s">
        <v>47</v>
      </c>
      <c r="G4" s="15" t="s">
        <v>41</v>
      </c>
    </row>
    <row r="5" spans="1:7" ht="21" customHeight="1" x14ac:dyDescent="0.15">
      <c r="A5" s="168" t="s">
        <v>3</v>
      </c>
      <c r="B5" s="169"/>
      <c r="C5" s="4">
        <v>4372738</v>
      </c>
      <c r="D5" s="4">
        <v>-8072</v>
      </c>
      <c r="E5" s="4">
        <f>C5+D5</f>
        <v>4364666</v>
      </c>
      <c r="F5" s="7">
        <f>E5/C5%-100</f>
        <v>-0.18459829973805597</v>
      </c>
      <c r="G5" s="170" t="s">
        <v>28</v>
      </c>
    </row>
    <row r="6" spans="1:7" ht="21" customHeight="1" x14ac:dyDescent="0.15">
      <c r="A6" s="2"/>
      <c r="B6" s="12" t="s">
        <v>22</v>
      </c>
      <c r="C6" s="4">
        <v>61106</v>
      </c>
      <c r="D6" s="4">
        <v>-8072</v>
      </c>
      <c r="E6" s="4">
        <f t="shared" ref="E6:E18" si="0">C6+D6</f>
        <v>53034</v>
      </c>
      <c r="F6" s="7">
        <f t="shared" ref="F6:F18" si="1">E6/C6%-100</f>
        <v>-13.209832095047943</v>
      </c>
      <c r="G6" s="174"/>
    </row>
    <row r="7" spans="1:7" ht="21" customHeight="1" x14ac:dyDescent="0.15">
      <c r="A7" s="168" t="s">
        <v>4</v>
      </c>
      <c r="B7" s="169"/>
      <c r="C7" s="4">
        <v>3226468</v>
      </c>
      <c r="D7" s="4">
        <v>406362</v>
      </c>
      <c r="E7" s="4">
        <f t="shared" si="0"/>
        <v>3632830</v>
      </c>
      <c r="F7" s="7">
        <f t="shared" si="1"/>
        <v>12.594639091415132</v>
      </c>
      <c r="G7" s="170" t="s">
        <v>29</v>
      </c>
    </row>
    <row r="8" spans="1:7" ht="21" customHeight="1" x14ac:dyDescent="0.15">
      <c r="A8" s="2"/>
      <c r="B8" s="12" t="s">
        <v>4</v>
      </c>
      <c r="C8" s="4">
        <v>3226468</v>
      </c>
      <c r="D8" s="4">
        <v>406362</v>
      </c>
      <c r="E8" s="4">
        <f t="shared" si="0"/>
        <v>3632830</v>
      </c>
      <c r="F8" s="7">
        <f t="shared" si="1"/>
        <v>12.594639091415132</v>
      </c>
      <c r="G8" s="174"/>
    </row>
    <row r="9" spans="1:7" ht="21" customHeight="1" x14ac:dyDescent="0.15">
      <c r="A9" s="168" t="s">
        <v>5</v>
      </c>
      <c r="B9" s="169"/>
      <c r="C9" s="4">
        <v>945095</v>
      </c>
      <c r="D9" s="4">
        <f>D10+D11</f>
        <v>-388</v>
      </c>
      <c r="E9" s="4">
        <f t="shared" si="0"/>
        <v>944707</v>
      </c>
      <c r="F9" s="7">
        <v>-0.1</v>
      </c>
      <c r="G9" s="175" t="s">
        <v>30</v>
      </c>
    </row>
    <row r="10" spans="1:7" ht="21" customHeight="1" x14ac:dyDescent="0.15">
      <c r="A10" s="3"/>
      <c r="B10" s="12" t="s">
        <v>6</v>
      </c>
      <c r="C10" s="4">
        <v>78704</v>
      </c>
      <c r="D10" s="4">
        <v>-19053</v>
      </c>
      <c r="E10" s="4">
        <f t="shared" si="0"/>
        <v>59651</v>
      </c>
      <c r="F10" s="7">
        <f t="shared" si="1"/>
        <v>-24.208426509453133</v>
      </c>
      <c r="G10" s="176"/>
    </row>
    <row r="11" spans="1:7" ht="21" customHeight="1" x14ac:dyDescent="0.15">
      <c r="A11" s="2"/>
      <c r="B11" s="12" t="s">
        <v>7</v>
      </c>
      <c r="C11" s="4">
        <v>780621</v>
      </c>
      <c r="D11" s="4">
        <v>18665</v>
      </c>
      <c r="E11" s="4">
        <f t="shared" si="0"/>
        <v>799286</v>
      </c>
      <c r="F11" s="7">
        <f t="shared" si="1"/>
        <v>2.3910450782133665</v>
      </c>
      <c r="G11" s="177"/>
    </row>
    <row r="12" spans="1:7" ht="21" customHeight="1" x14ac:dyDescent="0.15">
      <c r="A12" s="168" t="s">
        <v>8</v>
      </c>
      <c r="B12" s="169"/>
      <c r="C12" s="4">
        <v>3420878</v>
      </c>
      <c r="D12" s="4">
        <v>137975</v>
      </c>
      <c r="E12" s="4">
        <f t="shared" si="0"/>
        <v>3558853</v>
      </c>
      <c r="F12" s="7">
        <f t="shared" si="1"/>
        <v>4.0333212701534507</v>
      </c>
      <c r="G12" s="18" t="s">
        <v>31</v>
      </c>
    </row>
    <row r="13" spans="1:7" ht="21" customHeight="1" x14ac:dyDescent="0.15">
      <c r="A13" s="2"/>
      <c r="B13" s="16" t="s">
        <v>9</v>
      </c>
      <c r="C13" s="4">
        <v>2531227</v>
      </c>
      <c r="D13" s="4">
        <v>137975</v>
      </c>
      <c r="E13" s="4">
        <f t="shared" si="0"/>
        <v>2669202</v>
      </c>
      <c r="F13" s="7">
        <f t="shared" si="1"/>
        <v>5.4509137268210281</v>
      </c>
      <c r="G13" s="19"/>
    </row>
    <row r="14" spans="1:7" ht="21" customHeight="1" x14ac:dyDescent="0.15">
      <c r="A14" s="168" t="s">
        <v>25</v>
      </c>
      <c r="B14" s="169"/>
      <c r="C14" s="4">
        <v>1</v>
      </c>
      <c r="D14" s="4">
        <v>52120</v>
      </c>
      <c r="E14" s="4">
        <f>C14+D14</f>
        <v>52121</v>
      </c>
      <c r="F14" s="10" t="s">
        <v>34</v>
      </c>
      <c r="G14" s="18" t="s">
        <v>32</v>
      </c>
    </row>
    <row r="15" spans="1:7" ht="21" customHeight="1" x14ac:dyDescent="0.15">
      <c r="A15" s="6"/>
      <c r="B15" s="16" t="s">
        <v>25</v>
      </c>
      <c r="C15" s="4">
        <v>1</v>
      </c>
      <c r="D15" s="4">
        <v>52120</v>
      </c>
      <c r="E15" s="4">
        <f t="shared" si="0"/>
        <v>52121</v>
      </c>
      <c r="F15" s="10" t="s">
        <v>34</v>
      </c>
      <c r="G15" s="19"/>
    </row>
    <row r="16" spans="1:7" ht="21" customHeight="1" x14ac:dyDescent="0.15">
      <c r="A16" s="168" t="s">
        <v>23</v>
      </c>
      <c r="B16" s="169"/>
      <c r="C16" s="4">
        <v>31022</v>
      </c>
      <c r="D16" s="4">
        <v>330</v>
      </c>
      <c r="E16" s="4">
        <f t="shared" si="0"/>
        <v>31352</v>
      </c>
      <c r="F16" s="7">
        <f t="shared" si="1"/>
        <v>1.0637612017278002</v>
      </c>
      <c r="G16" s="170" t="s">
        <v>33</v>
      </c>
    </row>
    <row r="17" spans="1:7" ht="21" customHeight="1" x14ac:dyDescent="0.15">
      <c r="A17" s="2"/>
      <c r="B17" s="16" t="s">
        <v>24</v>
      </c>
      <c r="C17" s="4">
        <v>20</v>
      </c>
      <c r="D17" s="4">
        <v>330</v>
      </c>
      <c r="E17" s="4">
        <f t="shared" si="0"/>
        <v>350</v>
      </c>
      <c r="F17" s="10" t="s">
        <v>34</v>
      </c>
      <c r="G17" s="173"/>
    </row>
    <row r="18" spans="1:7" ht="21" customHeight="1" x14ac:dyDescent="0.15">
      <c r="A18" s="179" t="s">
        <v>42</v>
      </c>
      <c r="B18" s="180"/>
      <c r="C18" s="4">
        <v>19428653</v>
      </c>
      <c r="D18" s="4">
        <f>D5+D7+D9+D12+D16+D14</f>
        <v>588327</v>
      </c>
      <c r="E18" s="4">
        <f t="shared" si="0"/>
        <v>20016980</v>
      </c>
      <c r="F18" s="7">
        <f t="shared" si="1"/>
        <v>3.0281409627316975</v>
      </c>
      <c r="G18" s="8"/>
    </row>
    <row r="19" spans="1:7" ht="18" customHeight="1" x14ac:dyDescent="0.15">
      <c r="C19" s="5"/>
      <c r="D19" s="5"/>
      <c r="E19" s="5"/>
      <c r="F19" s="5"/>
      <c r="G19" s="5"/>
    </row>
    <row r="20" spans="1:7" ht="18" customHeight="1" x14ac:dyDescent="0.15">
      <c r="C20" s="5"/>
      <c r="D20" s="5"/>
      <c r="E20" s="5"/>
      <c r="F20" s="5"/>
      <c r="G20" s="5"/>
    </row>
    <row r="21" spans="1:7" ht="18" customHeight="1" x14ac:dyDescent="0.15">
      <c r="A21" t="s">
        <v>46</v>
      </c>
      <c r="C21" s="5"/>
      <c r="D21" s="5"/>
      <c r="E21" s="5"/>
      <c r="F21" s="5"/>
      <c r="G21" s="5" t="s">
        <v>27</v>
      </c>
    </row>
    <row r="22" spans="1:7" ht="21.75" customHeight="1" x14ac:dyDescent="0.15">
      <c r="A22" s="179" t="s">
        <v>39</v>
      </c>
      <c r="B22" s="180"/>
      <c r="C22" s="13" t="s">
        <v>0</v>
      </c>
      <c r="D22" s="13" t="s">
        <v>1</v>
      </c>
      <c r="E22" s="13" t="s">
        <v>2</v>
      </c>
      <c r="F22" s="20" t="s">
        <v>47</v>
      </c>
      <c r="G22" s="14" t="s">
        <v>40</v>
      </c>
    </row>
    <row r="23" spans="1:7" ht="21" customHeight="1" x14ac:dyDescent="0.15">
      <c r="A23" s="168" t="s">
        <v>10</v>
      </c>
      <c r="B23" s="169"/>
      <c r="C23" s="4">
        <v>13120794</v>
      </c>
      <c r="D23" s="4">
        <f>D24+D25</f>
        <v>291444</v>
      </c>
      <c r="E23" s="4">
        <f>C23+D23</f>
        <v>13412238</v>
      </c>
      <c r="F23" s="7">
        <f>E23/C23%-100</f>
        <v>2.2212375257168162</v>
      </c>
      <c r="G23" s="170" t="s">
        <v>35</v>
      </c>
    </row>
    <row r="24" spans="1:7" ht="21" customHeight="1" x14ac:dyDescent="0.15">
      <c r="A24" s="3"/>
      <c r="B24" s="12" t="s">
        <v>11</v>
      </c>
      <c r="C24" s="4">
        <v>11891216</v>
      </c>
      <c r="D24" s="4">
        <v>223539</v>
      </c>
      <c r="E24" s="4">
        <f t="shared" ref="E24:E35" si="2">C24+D24</f>
        <v>12114755</v>
      </c>
      <c r="F24" s="7">
        <f t="shared" ref="F24:F36" si="3">E24/C24%-100</f>
        <v>1.8798666175099328</v>
      </c>
      <c r="G24" s="178"/>
    </row>
    <row r="25" spans="1:7" ht="21" customHeight="1" x14ac:dyDescent="0.15">
      <c r="A25" s="2"/>
      <c r="B25" s="12" t="s">
        <v>12</v>
      </c>
      <c r="C25" s="4">
        <v>995946</v>
      </c>
      <c r="D25" s="4">
        <v>67905</v>
      </c>
      <c r="E25" s="4">
        <f t="shared" si="2"/>
        <v>1063851</v>
      </c>
      <c r="F25" s="7">
        <f t="shared" si="3"/>
        <v>6.8181407425703924</v>
      </c>
      <c r="G25" s="174"/>
    </row>
    <row r="26" spans="1:7" ht="21" customHeight="1" x14ac:dyDescent="0.15">
      <c r="A26" s="168" t="s">
        <v>13</v>
      </c>
      <c r="B26" s="169"/>
      <c r="C26" s="4">
        <v>3543052</v>
      </c>
      <c r="D26" s="4">
        <f>D27+D28</f>
        <v>2788</v>
      </c>
      <c r="E26" s="4">
        <f t="shared" si="2"/>
        <v>3545840</v>
      </c>
      <c r="F26" s="7">
        <f t="shared" si="3"/>
        <v>7.8689220479972732E-2</v>
      </c>
      <c r="G26" s="170" t="s">
        <v>36</v>
      </c>
    </row>
    <row r="27" spans="1:7" ht="21" customHeight="1" x14ac:dyDescent="0.15">
      <c r="A27" s="3"/>
      <c r="B27" s="12" t="s">
        <v>13</v>
      </c>
      <c r="C27" s="4">
        <v>3483393</v>
      </c>
      <c r="D27" s="4">
        <v>2754</v>
      </c>
      <c r="E27" s="4">
        <f t="shared" si="2"/>
        <v>3486147</v>
      </c>
      <c r="F27" s="7">
        <f t="shared" si="3"/>
        <v>7.9060846708941312E-2</v>
      </c>
      <c r="G27" s="172"/>
    </row>
    <row r="28" spans="1:7" ht="21" customHeight="1" x14ac:dyDescent="0.15">
      <c r="A28" s="2"/>
      <c r="B28" s="12" t="s">
        <v>14</v>
      </c>
      <c r="C28" s="4">
        <v>59659</v>
      </c>
      <c r="D28" s="4">
        <v>34</v>
      </c>
      <c r="E28" s="4">
        <f t="shared" si="2"/>
        <v>59693</v>
      </c>
      <c r="F28" s="7">
        <f t="shared" si="3"/>
        <v>5.6990563033238573E-2</v>
      </c>
      <c r="G28" s="173"/>
    </row>
    <row r="29" spans="1:7" ht="21" customHeight="1" x14ac:dyDescent="0.15">
      <c r="A29" s="168" t="s">
        <v>15</v>
      </c>
      <c r="B29" s="169"/>
      <c r="C29" s="4">
        <v>1206638</v>
      </c>
      <c r="D29" s="4">
        <f>D30+D31</f>
        <v>771</v>
      </c>
      <c r="E29" s="4">
        <f t="shared" si="2"/>
        <v>1207409</v>
      </c>
      <c r="F29" s="7">
        <f t="shared" si="3"/>
        <v>6.3896545608542965E-2</v>
      </c>
      <c r="G29" s="170" t="s">
        <v>37</v>
      </c>
    </row>
    <row r="30" spans="1:7" ht="21" customHeight="1" x14ac:dyDescent="0.15">
      <c r="A30" s="3"/>
      <c r="B30" s="17" t="s">
        <v>16</v>
      </c>
      <c r="C30" s="4">
        <v>0</v>
      </c>
      <c r="D30" s="4">
        <v>355</v>
      </c>
      <c r="E30" s="4">
        <f t="shared" si="2"/>
        <v>355</v>
      </c>
      <c r="F30" s="9" t="s">
        <v>34</v>
      </c>
      <c r="G30" s="172"/>
    </row>
    <row r="31" spans="1:7" ht="21" customHeight="1" x14ac:dyDescent="0.15">
      <c r="A31" s="2"/>
      <c r="B31" s="17" t="s">
        <v>17</v>
      </c>
      <c r="C31" s="4">
        <v>0</v>
      </c>
      <c r="D31" s="4">
        <v>416</v>
      </c>
      <c r="E31" s="4">
        <f t="shared" si="2"/>
        <v>416</v>
      </c>
      <c r="F31" s="9" t="s">
        <v>34</v>
      </c>
      <c r="G31" s="173"/>
    </row>
    <row r="32" spans="1:7" ht="21" customHeight="1" x14ac:dyDescent="0.15">
      <c r="A32" s="168" t="s">
        <v>18</v>
      </c>
      <c r="B32" s="169"/>
      <c r="C32" s="4">
        <v>19494</v>
      </c>
      <c r="D32" s="4">
        <v>16824</v>
      </c>
      <c r="E32" s="4">
        <f t="shared" si="2"/>
        <v>36318</v>
      </c>
      <c r="F32" s="7">
        <f t="shared" si="3"/>
        <v>86.303477993228682</v>
      </c>
      <c r="G32" s="170" t="s">
        <v>44</v>
      </c>
    </row>
    <row r="33" spans="1:7" ht="21" customHeight="1" x14ac:dyDescent="0.15">
      <c r="A33" s="2"/>
      <c r="B33" s="12" t="s">
        <v>19</v>
      </c>
      <c r="C33" s="4">
        <v>0</v>
      </c>
      <c r="D33" s="4">
        <v>16824</v>
      </c>
      <c r="E33" s="4">
        <f t="shared" si="2"/>
        <v>16824</v>
      </c>
      <c r="F33" s="9" t="s">
        <v>34</v>
      </c>
      <c r="G33" s="171"/>
    </row>
    <row r="34" spans="1:7" ht="21" customHeight="1" x14ac:dyDescent="0.15">
      <c r="A34" s="168" t="s">
        <v>20</v>
      </c>
      <c r="B34" s="169"/>
      <c r="C34" s="4">
        <v>25003</v>
      </c>
      <c r="D34" s="4">
        <v>276500</v>
      </c>
      <c r="E34" s="4">
        <f t="shared" si="2"/>
        <v>301503</v>
      </c>
      <c r="F34" s="9" t="s">
        <v>34</v>
      </c>
      <c r="G34" s="170" t="s">
        <v>48</v>
      </c>
    </row>
    <row r="35" spans="1:7" ht="21" customHeight="1" x14ac:dyDescent="0.15">
      <c r="A35" s="2"/>
      <c r="B35" s="12" t="s">
        <v>21</v>
      </c>
      <c r="C35" s="4">
        <v>25003</v>
      </c>
      <c r="D35" s="4">
        <v>276500</v>
      </c>
      <c r="E35" s="4">
        <f t="shared" si="2"/>
        <v>301503</v>
      </c>
      <c r="F35" s="9" t="s">
        <v>34</v>
      </c>
      <c r="G35" s="171"/>
    </row>
    <row r="36" spans="1:7" ht="21" customHeight="1" x14ac:dyDescent="0.15">
      <c r="A36" s="1" t="s">
        <v>43</v>
      </c>
      <c r="B36" s="1"/>
      <c r="C36" s="4">
        <v>19428653</v>
      </c>
      <c r="D36" s="4">
        <f>D23+D26+D29+D32+D34</f>
        <v>588327</v>
      </c>
      <c r="E36" s="4">
        <v>20016980</v>
      </c>
      <c r="F36" s="7">
        <f t="shared" si="3"/>
        <v>3.0281409627316975</v>
      </c>
      <c r="G36" s="8"/>
    </row>
    <row r="37" spans="1:7" x14ac:dyDescent="0.15">
      <c r="C37" s="5"/>
      <c r="D37" s="5"/>
      <c r="E37" s="5"/>
      <c r="F37" s="5"/>
      <c r="G37" s="5"/>
    </row>
    <row r="38" spans="1:7" x14ac:dyDescent="0.15">
      <c r="C38" s="5"/>
      <c r="D38" s="5"/>
      <c r="E38" s="5"/>
      <c r="F38" s="5"/>
      <c r="G38" s="5"/>
    </row>
    <row r="39" spans="1:7" x14ac:dyDescent="0.15">
      <c r="C39" s="5"/>
      <c r="D39" s="5"/>
      <c r="E39" s="5"/>
      <c r="F39" s="5"/>
      <c r="G39" s="5"/>
    </row>
    <row r="40" spans="1:7" x14ac:dyDescent="0.15">
      <c r="C40" s="5"/>
      <c r="D40" s="5"/>
      <c r="E40" s="5"/>
      <c r="F40" s="5"/>
      <c r="G40" s="5"/>
    </row>
    <row r="41" spans="1:7" x14ac:dyDescent="0.15">
      <c r="C41" s="5"/>
      <c r="D41" s="5"/>
      <c r="E41" s="5"/>
      <c r="F41" s="5"/>
      <c r="G41" s="5"/>
    </row>
    <row r="42" spans="1:7" x14ac:dyDescent="0.15">
      <c r="C42" s="5"/>
      <c r="D42" s="5"/>
      <c r="E42" s="5"/>
      <c r="F42" s="5"/>
      <c r="G42" s="5"/>
    </row>
    <row r="43" spans="1:7" x14ac:dyDescent="0.15">
      <c r="C43" s="5"/>
      <c r="D43" s="5"/>
      <c r="E43" s="5"/>
      <c r="F43" s="5"/>
      <c r="G43" s="5"/>
    </row>
    <row r="44" spans="1:7" x14ac:dyDescent="0.15">
      <c r="C44" s="5"/>
      <c r="D44" s="5"/>
      <c r="E44" s="5"/>
      <c r="F44" s="5"/>
      <c r="G44" s="5"/>
    </row>
    <row r="45" spans="1:7" x14ac:dyDescent="0.15">
      <c r="C45" s="5"/>
      <c r="D45" s="5"/>
      <c r="E45" s="5"/>
      <c r="F45" s="5"/>
      <c r="G45" s="5"/>
    </row>
    <row r="46" spans="1:7" x14ac:dyDescent="0.15">
      <c r="C46" s="5"/>
      <c r="D46" s="5"/>
      <c r="E46" s="5"/>
      <c r="F46" s="5"/>
      <c r="G46" s="5"/>
    </row>
    <row r="47" spans="1:7" x14ac:dyDescent="0.15">
      <c r="C47" s="5"/>
      <c r="D47" s="5"/>
      <c r="E47" s="5"/>
      <c r="F47" s="5"/>
      <c r="G47" s="5"/>
    </row>
    <row r="48" spans="1:7" x14ac:dyDescent="0.15">
      <c r="C48" s="5"/>
      <c r="D48" s="5"/>
      <c r="E48" s="5"/>
      <c r="F48" s="5"/>
      <c r="G48" s="5"/>
    </row>
    <row r="49" spans="3:7" x14ac:dyDescent="0.15">
      <c r="C49" s="5"/>
      <c r="D49" s="5"/>
      <c r="E49" s="5"/>
      <c r="F49" s="5"/>
      <c r="G49" s="5"/>
    </row>
    <row r="50" spans="3:7" x14ac:dyDescent="0.15">
      <c r="C50" s="5"/>
      <c r="D50" s="5"/>
      <c r="E50" s="5"/>
      <c r="F50" s="5"/>
      <c r="G50" s="5"/>
    </row>
    <row r="51" spans="3:7" x14ac:dyDescent="0.15">
      <c r="C51" s="5"/>
      <c r="D51" s="5"/>
      <c r="E51" s="5"/>
      <c r="F51" s="5"/>
      <c r="G51" s="5"/>
    </row>
    <row r="52" spans="3:7" x14ac:dyDescent="0.15">
      <c r="C52" s="5"/>
      <c r="D52" s="5"/>
      <c r="E52" s="5"/>
      <c r="F52" s="5"/>
      <c r="G52" s="5"/>
    </row>
    <row r="53" spans="3:7" x14ac:dyDescent="0.15">
      <c r="C53" s="5"/>
      <c r="D53" s="5"/>
      <c r="E53" s="5"/>
      <c r="F53" s="5"/>
      <c r="G53" s="5"/>
    </row>
    <row r="54" spans="3:7" x14ac:dyDescent="0.15">
      <c r="C54" s="5"/>
      <c r="D54" s="5"/>
      <c r="E54" s="5"/>
      <c r="F54" s="5"/>
      <c r="G54" s="5"/>
    </row>
    <row r="55" spans="3:7" x14ac:dyDescent="0.15">
      <c r="C55" s="5"/>
      <c r="D55" s="5"/>
      <c r="E55" s="5"/>
      <c r="F55" s="5"/>
      <c r="G55" s="5"/>
    </row>
    <row r="56" spans="3:7" x14ac:dyDescent="0.15">
      <c r="C56" s="5"/>
      <c r="D56" s="5"/>
      <c r="E56" s="5"/>
      <c r="F56" s="5"/>
      <c r="G56" s="5"/>
    </row>
    <row r="57" spans="3:7" x14ac:dyDescent="0.15">
      <c r="C57" s="5"/>
      <c r="D57" s="5"/>
      <c r="E57" s="5"/>
      <c r="F57" s="5"/>
      <c r="G57" s="5"/>
    </row>
    <row r="58" spans="3:7" x14ac:dyDescent="0.15">
      <c r="C58" s="5"/>
      <c r="D58" s="5"/>
      <c r="E58" s="5"/>
      <c r="F58" s="5"/>
      <c r="G58" s="5"/>
    </row>
    <row r="59" spans="3:7" x14ac:dyDescent="0.15">
      <c r="C59" s="5"/>
      <c r="D59" s="5"/>
      <c r="E59" s="5"/>
      <c r="F59" s="5"/>
      <c r="G59" s="5"/>
    </row>
    <row r="60" spans="3:7" x14ac:dyDescent="0.15">
      <c r="C60" s="5"/>
      <c r="D60" s="5"/>
      <c r="E60" s="5"/>
      <c r="F60" s="5"/>
      <c r="G60" s="5"/>
    </row>
    <row r="61" spans="3:7" x14ac:dyDescent="0.15">
      <c r="C61" s="5"/>
      <c r="D61" s="5"/>
      <c r="E61" s="5"/>
      <c r="F61" s="5"/>
      <c r="G61" s="5"/>
    </row>
    <row r="62" spans="3:7" x14ac:dyDescent="0.15">
      <c r="C62" s="5"/>
      <c r="D62" s="5"/>
      <c r="E62" s="5"/>
      <c r="F62" s="5"/>
      <c r="G62" s="5"/>
    </row>
    <row r="63" spans="3:7" x14ac:dyDescent="0.15">
      <c r="C63" s="5"/>
      <c r="D63" s="5"/>
      <c r="E63" s="5"/>
      <c r="F63" s="5"/>
      <c r="G63" s="5"/>
    </row>
    <row r="64" spans="3:7" x14ac:dyDescent="0.15">
      <c r="C64" s="5"/>
      <c r="D64" s="5"/>
      <c r="E64" s="5"/>
      <c r="F64" s="5"/>
      <c r="G64" s="5"/>
    </row>
  </sheetData>
  <mergeCells count="23">
    <mergeCell ref="A4:B4"/>
    <mergeCell ref="A22:B22"/>
    <mergeCell ref="A5:B5"/>
    <mergeCell ref="A7:B7"/>
    <mergeCell ref="A9:B9"/>
    <mergeCell ref="A23:B23"/>
    <mergeCell ref="G5:G6"/>
    <mergeCell ref="G16:G17"/>
    <mergeCell ref="G26:G28"/>
    <mergeCell ref="A12:B12"/>
    <mergeCell ref="A14:B14"/>
    <mergeCell ref="G9:G11"/>
    <mergeCell ref="A26:B26"/>
    <mergeCell ref="G23:G25"/>
    <mergeCell ref="G7:G8"/>
    <mergeCell ref="A16:B16"/>
    <mergeCell ref="A18:B18"/>
    <mergeCell ref="A29:B29"/>
    <mergeCell ref="A32:B32"/>
    <mergeCell ref="A34:B34"/>
    <mergeCell ref="G32:G33"/>
    <mergeCell ref="G34:G35"/>
    <mergeCell ref="G29:G31"/>
  </mergeCells>
  <phoneticPr fontId="2"/>
  <pageMargins left="0.59055118110236227" right="0" top="0.98425196850393704" bottom="0.98425196850393704" header="0.51181102362204722" footer="0.51181102362204722"/>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83"/>
  <sheetViews>
    <sheetView tabSelected="1" zoomScale="80" zoomScaleNormal="80" workbookViewId="0">
      <selection activeCell="H61" sqref="H61"/>
    </sheetView>
  </sheetViews>
  <sheetFormatPr defaultRowHeight="13.5" x14ac:dyDescent="0.15"/>
  <cols>
    <col min="1" max="1" width="3.375" customWidth="1"/>
    <col min="2" max="2" width="24.125" customWidth="1"/>
    <col min="3" max="5" width="12.375" customWidth="1"/>
    <col min="6" max="6" width="12.75" bestFit="1" customWidth="1"/>
    <col min="7" max="7" width="26.625" customWidth="1"/>
  </cols>
  <sheetData>
    <row r="1" spans="1:7" ht="30" customHeight="1" x14ac:dyDescent="0.15">
      <c r="A1" s="76"/>
      <c r="B1" s="76"/>
      <c r="C1" s="76"/>
      <c r="D1" s="76"/>
      <c r="E1" s="76"/>
      <c r="F1" s="76"/>
      <c r="G1" s="76"/>
    </row>
    <row r="2" spans="1:7" ht="24" customHeight="1" x14ac:dyDescent="0.15">
      <c r="A2" s="99" t="s">
        <v>141</v>
      </c>
      <c r="B2" s="100"/>
      <c r="C2" s="100"/>
      <c r="D2" s="100"/>
      <c r="E2" s="100"/>
      <c r="F2" s="100"/>
      <c r="G2" s="100"/>
    </row>
    <row r="3" spans="1:7" ht="9.75" customHeight="1" x14ac:dyDescent="0.15">
      <c r="A3" s="100"/>
      <c r="B3" s="100"/>
      <c r="C3" s="100"/>
      <c r="D3" s="100"/>
      <c r="E3" s="100"/>
      <c r="F3" s="100"/>
      <c r="G3" s="100"/>
    </row>
    <row r="4" spans="1:7" ht="22.5" customHeight="1" x14ac:dyDescent="0.15">
      <c r="A4" s="100" t="s">
        <v>134</v>
      </c>
      <c r="B4" s="100"/>
      <c r="C4" s="100"/>
      <c r="D4" s="100"/>
      <c r="E4" s="100"/>
      <c r="F4" s="100"/>
      <c r="G4" s="101" t="s">
        <v>26</v>
      </c>
    </row>
    <row r="5" spans="1:7" ht="27.75" customHeight="1" x14ac:dyDescent="0.15">
      <c r="A5" s="211" t="s">
        <v>38</v>
      </c>
      <c r="B5" s="212"/>
      <c r="C5" s="102" t="s">
        <v>0</v>
      </c>
      <c r="D5" s="102" t="s">
        <v>1</v>
      </c>
      <c r="E5" s="102" t="s">
        <v>2</v>
      </c>
      <c r="F5" s="103" t="s">
        <v>150</v>
      </c>
      <c r="G5" s="104" t="s">
        <v>133</v>
      </c>
    </row>
    <row r="6" spans="1:7" ht="22.5" hidden="1" customHeight="1" x14ac:dyDescent="0.15">
      <c r="A6" s="213" t="s">
        <v>82</v>
      </c>
      <c r="B6" s="214"/>
      <c r="C6" s="105">
        <v>4721442</v>
      </c>
      <c r="D6" s="105">
        <v>0</v>
      </c>
      <c r="E6" s="105">
        <f t="shared" ref="E6:E27" si="0">C6+D6</f>
        <v>4721442</v>
      </c>
      <c r="F6" s="106">
        <f>E6/C6%-100</f>
        <v>0</v>
      </c>
      <c r="G6" s="107"/>
    </row>
    <row r="7" spans="1:7" ht="22.5" hidden="1" customHeight="1" x14ac:dyDescent="0.15">
      <c r="A7" s="213" t="s">
        <v>125</v>
      </c>
      <c r="B7" s="214"/>
      <c r="C7" s="105">
        <v>1</v>
      </c>
      <c r="D7" s="105">
        <v>0</v>
      </c>
      <c r="E7" s="105">
        <f t="shared" si="0"/>
        <v>1</v>
      </c>
      <c r="F7" s="106">
        <f>E7/C7%-100</f>
        <v>0</v>
      </c>
      <c r="G7" s="107"/>
    </row>
    <row r="8" spans="1:7" ht="22.5" hidden="1" customHeight="1" x14ac:dyDescent="0.15">
      <c r="A8" s="213" t="s">
        <v>126</v>
      </c>
      <c r="B8" s="214"/>
      <c r="C8" s="105">
        <v>1</v>
      </c>
      <c r="D8" s="105">
        <v>0</v>
      </c>
      <c r="E8" s="105">
        <f t="shared" si="0"/>
        <v>1</v>
      </c>
      <c r="F8" s="106">
        <f>E8/C8%-100</f>
        <v>0</v>
      </c>
      <c r="G8" s="107"/>
    </row>
    <row r="9" spans="1:7" ht="27" customHeight="1" x14ac:dyDescent="0.15">
      <c r="A9" s="209" t="s">
        <v>3</v>
      </c>
      <c r="B9" s="210"/>
      <c r="C9" s="105">
        <f>SUM(C10:C11)</f>
        <v>5039708</v>
      </c>
      <c r="D9" s="105">
        <f>SUM(D10:D11)</f>
        <v>1188</v>
      </c>
      <c r="E9" s="105">
        <f t="shared" si="0"/>
        <v>5040896</v>
      </c>
      <c r="F9" s="106">
        <f>E9/C9%-100</f>
        <v>2.3572794296811139E-2</v>
      </c>
      <c r="G9" s="108"/>
    </row>
    <row r="10" spans="1:7" ht="27" customHeight="1" x14ac:dyDescent="0.15">
      <c r="A10" s="109"/>
      <c r="B10" s="110" t="s">
        <v>53</v>
      </c>
      <c r="C10" s="111">
        <v>4901142</v>
      </c>
      <c r="D10" s="111">
        <v>0</v>
      </c>
      <c r="E10" s="111">
        <f t="shared" si="0"/>
        <v>4901142</v>
      </c>
      <c r="F10" s="112">
        <f t="shared" ref="F10:F26" si="1">E10/C10%-100</f>
        <v>0</v>
      </c>
      <c r="G10" s="113"/>
    </row>
    <row r="11" spans="1:7" ht="27" customHeight="1" thickBot="1" x14ac:dyDescent="0.2">
      <c r="A11" s="133"/>
      <c r="B11" s="164" t="s">
        <v>22</v>
      </c>
      <c r="C11" s="165">
        <v>138566</v>
      </c>
      <c r="D11" s="165">
        <v>1188</v>
      </c>
      <c r="E11" s="165">
        <f t="shared" si="0"/>
        <v>139754</v>
      </c>
      <c r="F11" s="166">
        <f t="shared" si="1"/>
        <v>0.85735317466044592</v>
      </c>
      <c r="G11" s="167" t="s">
        <v>142</v>
      </c>
    </row>
    <row r="12" spans="1:7" ht="27" hidden="1" customHeight="1" x14ac:dyDescent="0.15">
      <c r="A12" s="217" t="s">
        <v>85</v>
      </c>
      <c r="B12" s="218"/>
      <c r="C12" s="119">
        <f>C13</f>
        <v>523982</v>
      </c>
      <c r="D12" s="119">
        <f>D13</f>
        <v>0</v>
      </c>
      <c r="E12" s="119">
        <f t="shared" si="0"/>
        <v>523982</v>
      </c>
      <c r="F12" s="120">
        <f t="shared" si="1"/>
        <v>0</v>
      </c>
      <c r="G12" s="215" t="s">
        <v>148</v>
      </c>
    </row>
    <row r="13" spans="1:7" ht="27" hidden="1" customHeight="1" x14ac:dyDescent="0.15">
      <c r="A13" s="114"/>
      <c r="B13" s="102" t="s">
        <v>85</v>
      </c>
      <c r="C13" s="105">
        <v>523982</v>
      </c>
      <c r="D13" s="105">
        <v>0</v>
      </c>
      <c r="E13" s="105">
        <f t="shared" si="0"/>
        <v>523982</v>
      </c>
      <c r="F13" s="106">
        <f t="shared" si="1"/>
        <v>0</v>
      </c>
      <c r="G13" s="216"/>
    </row>
    <row r="14" spans="1:7" ht="22.5" hidden="1" customHeight="1" x14ac:dyDescent="0.15">
      <c r="A14" s="209" t="s">
        <v>62</v>
      </c>
      <c r="B14" s="210"/>
      <c r="C14" s="105">
        <f>SUM(C15:C15)</f>
        <v>5125766</v>
      </c>
      <c r="D14" s="105">
        <f>SUM(D15:D15)</f>
        <v>0</v>
      </c>
      <c r="E14" s="105">
        <f>C14+D14</f>
        <v>5125766</v>
      </c>
      <c r="F14" s="106">
        <f t="shared" si="1"/>
        <v>0</v>
      </c>
      <c r="G14" s="108"/>
    </row>
    <row r="15" spans="1:7" ht="22.5" hidden="1" customHeight="1" x14ac:dyDescent="0.15">
      <c r="A15" s="118"/>
      <c r="B15" s="102" t="s">
        <v>62</v>
      </c>
      <c r="C15" s="115">
        <v>5125766</v>
      </c>
      <c r="D15" s="115">
        <v>0</v>
      </c>
      <c r="E15" s="115">
        <f t="shared" si="0"/>
        <v>5125766</v>
      </c>
      <c r="F15" s="116">
        <f t="shared" si="1"/>
        <v>0</v>
      </c>
      <c r="G15" s="117" t="s">
        <v>143</v>
      </c>
    </row>
    <row r="16" spans="1:7" ht="22.5" hidden="1" customHeight="1" x14ac:dyDescent="0.15">
      <c r="A16" s="217" t="s">
        <v>144</v>
      </c>
      <c r="B16" s="218"/>
      <c r="C16" s="119">
        <f>SUM(C17:C18)</f>
        <v>1517371</v>
      </c>
      <c r="D16" s="119">
        <f>SUM(D17:D18)</f>
        <v>0</v>
      </c>
      <c r="E16" s="119">
        <f t="shared" ref="E16" si="2">C16+D16</f>
        <v>1517371</v>
      </c>
      <c r="F16" s="120"/>
      <c r="G16" s="121"/>
    </row>
    <row r="17" spans="1:7" ht="22.5" hidden="1" customHeight="1" x14ac:dyDescent="0.15">
      <c r="A17" s="109"/>
      <c r="B17" s="122" t="s">
        <v>145</v>
      </c>
      <c r="C17" s="119">
        <v>194197</v>
      </c>
      <c r="D17" s="119">
        <v>0</v>
      </c>
      <c r="E17" s="111">
        <f t="shared" si="0"/>
        <v>194197</v>
      </c>
      <c r="F17" s="120"/>
      <c r="G17" s="121"/>
    </row>
    <row r="18" spans="1:7" ht="22.5" hidden="1" customHeight="1" x14ac:dyDescent="0.15">
      <c r="A18" s="123"/>
      <c r="B18" s="124" t="s">
        <v>146</v>
      </c>
      <c r="C18" s="119">
        <v>1323174</v>
      </c>
      <c r="D18" s="119">
        <v>0</v>
      </c>
      <c r="E18" s="115">
        <f t="shared" si="0"/>
        <v>1323174</v>
      </c>
      <c r="F18" s="120"/>
      <c r="G18" s="121"/>
    </row>
    <row r="19" spans="1:7" ht="22.5" hidden="1" customHeight="1" x14ac:dyDescent="0.15">
      <c r="A19" s="209" t="s">
        <v>63</v>
      </c>
      <c r="B19" s="210"/>
      <c r="C19" s="105">
        <f>+C20</f>
        <v>6545600</v>
      </c>
      <c r="D19" s="105">
        <f>+D20</f>
        <v>0</v>
      </c>
      <c r="E19" s="105">
        <f t="shared" si="0"/>
        <v>6545600</v>
      </c>
      <c r="F19" s="106">
        <f t="shared" si="1"/>
        <v>0</v>
      </c>
      <c r="G19" s="207" t="s">
        <v>116</v>
      </c>
    </row>
    <row r="20" spans="1:7" ht="22.5" hidden="1" customHeight="1" x14ac:dyDescent="0.15">
      <c r="A20" s="114"/>
      <c r="B20" s="125" t="s">
        <v>63</v>
      </c>
      <c r="C20" s="105">
        <v>6545600</v>
      </c>
      <c r="D20" s="105">
        <v>0</v>
      </c>
      <c r="E20" s="105">
        <f t="shared" si="0"/>
        <v>6545600</v>
      </c>
      <c r="F20" s="106">
        <f t="shared" si="1"/>
        <v>0</v>
      </c>
      <c r="G20" s="208"/>
    </row>
    <row r="21" spans="1:7" ht="22.5" hidden="1" customHeight="1" x14ac:dyDescent="0.15">
      <c r="A21" s="213" t="s">
        <v>132</v>
      </c>
      <c r="B21" s="214"/>
      <c r="C21" s="105">
        <v>4</v>
      </c>
      <c r="D21" s="105">
        <v>0</v>
      </c>
      <c r="E21" s="105">
        <f t="shared" si="0"/>
        <v>4</v>
      </c>
      <c r="F21" s="106">
        <f>E21/C21%-100</f>
        <v>0</v>
      </c>
      <c r="G21" s="121"/>
    </row>
    <row r="22" spans="1:7" ht="27" hidden="1" customHeight="1" x14ac:dyDescent="0.15">
      <c r="A22" s="209" t="s">
        <v>8</v>
      </c>
      <c r="B22" s="210"/>
      <c r="C22" s="126">
        <f>C23</f>
        <v>4390223</v>
      </c>
      <c r="D22" s="105">
        <f>D23</f>
        <v>0</v>
      </c>
      <c r="E22" s="126">
        <f t="shared" si="0"/>
        <v>4390223</v>
      </c>
      <c r="F22" s="106">
        <f t="shared" si="1"/>
        <v>0</v>
      </c>
      <c r="G22" s="219" t="s">
        <v>147</v>
      </c>
    </row>
    <row r="23" spans="1:7" ht="27" hidden="1" customHeight="1" x14ac:dyDescent="0.15">
      <c r="A23" s="114"/>
      <c r="B23" s="125" t="s">
        <v>8</v>
      </c>
      <c r="C23" s="126">
        <v>4390223</v>
      </c>
      <c r="D23" s="105">
        <v>0</v>
      </c>
      <c r="E23" s="126">
        <f t="shared" si="0"/>
        <v>4390223</v>
      </c>
      <c r="F23" s="106">
        <f t="shared" si="1"/>
        <v>0</v>
      </c>
      <c r="G23" s="220"/>
    </row>
    <row r="24" spans="1:7" ht="27" hidden="1" customHeight="1" x14ac:dyDescent="0.15">
      <c r="A24" s="209" t="s">
        <v>25</v>
      </c>
      <c r="B24" s="210"/>
      <c r="C24" s="126">
        <f>C25</f>
        <v>1</v>
      </c>
      <c r="D24" s="126">
        <f>D25</f>
        <v>0</v>
      </c>
      <c r="E24" s="126">
        <f t="shared" si="0"/>
        <v>1</v>
      </c>
      <c r="F24" s="106">
        <f t="shared" si="1"/>
        <v>0</v>
      </c>
      <c r="G24" s="225" t="s">
        <v>32</v>
      </c>
    </row>
    <row r="25" spans="1:7" ht="27" hidden="1" customHeight="1" thickBot="1" x14ac:dyDescent="0.2">
      <c r="A25" s="127"/>
      <c r="B25" s="128" t="s">
        <v>25</v>
      </c>
      <c r="C25" s="129">
        <v>1</v>
      </c>
      <c r="D25" s="129">
        <v>0</v>
      </c>
      <c r="E25" s="129">
        <f t="shared" si="0"/>
        <v>1</v>
      </c>
      <c r="F25" s="130">
        <f t="shared" si="1"/>
        <v>0</v>
      </c>
      <c r="G25" s="226"/>
    </row>
    <row r="26" spans="1:7" ht="22.5" hidden="1" customHeight="1" thickTop="1" x14ac:dyDescent="0.15">
      <c r="A26" s="221" t="s">
        <v>23</v>
      </c>
      <c r="B26" s="222"/>
      <c r="C26" s="131">
        <f>C27</f>
        <v>46680</v>
      </c>
      <c r="D26" s="131">
        <f>D27</f>
        <v>0</v>
      </c>
      <c r="E26" s="131">
        <f t="shared" si="0"/>
        <v>46680</v>
      </c>
      <c r="F26" s="132">
        <f t="shared" si="1"/>
        <v>0</v>
      </c>
      <c r="G26" s="223"/>
    </row>
    <row r="27" spans="1:7" ht="22.5" hidden="1" customHeight="1" thickBot="1" x14ac:dyDescent="0.2">
      <c r="A27" s="133"/>
      <c r="B27" s="128" t="s">
        <v>88</v>
      </c>
      <c r="C27" s="134">
        <v>46680</v>
      </c>
      <c r="D27" s="134">
        <v>0</v>
      </c>
      <c r="E27" s="134">
        <f t="shared" si="0"/>
        <v>46680</v>
      </c>
      <c r="F27" s="130">
        <f>E27/C27%-100</f>
        <v>0</v>
      </c>
      <c r="G27" s="224"/>
    </row>
    <row r="28" spans="1:7" ht="27" customHeight="1" thickTop="1" x14ac:dyDescent="0.15">
      <c r="A28" s="227" t="s">
        <v>151</v>
      </c>
      <c r="B28" s="228"/>
      <c r="C28" s="119">
        <f>SUM(C6:C9,C12,C16,C14,C19,C21,C22,C24,C26)</f>
        <v>27910779</v>
      </c>
      <c r="D28" s="119">
        <f>SUM(D6:D9,D12,D16,D14,D19,D21,D22,D24,D26)</f>
        <v>1188</v>
      </c>
      <c r="E28" s="119">
        <f>SUM(E6:E9,E12,E16,E14,E19,E21,E22,E24,E26)</f>
        <v>27911967</v>
      </c>
      <c r="F28" s="120">
        <f>E28/C28%-100</f>
        <v>4.2564200734176438E-3</v>
      </c>
      <c r="G28" s="135"/>
    </row>
    <row r="29" spans="1:7" ht="12" customHeight="1" x14ac:dyDescent="0.15">
      <c r="A29" s="136"/>
      <c r="B29" s="136"/>
      <c r="C29" s="137"/>
      <c r="D29" s="137"/>
      <c r="E29" s="137"/>
      <c r="F29" s="138"/>
      <c r="G29" s="139"/>
    </row>
    <row r="30" spans="1:7" ht="21.75" customHeight="1" x14ac:dyDescent="0.15">
      <c r="A30" s="100" t="s">
        <v>135</v>
      </c>
      <c r="B30" s="100"/>
      <c r="C30" s="140"/>
      <c r="D30" s="140"/>
      <c r="E30" s="140"/>
      <c r="F30" s="140"/>
      <c r="G30" s="141" t="s">
        <v>27</v>
      </c>
    </row>
    <row r="31" spans="1:7" ht="22.5" customHeight="1" x14ac:dyDescent="0.15">
      <c r="A31" s="211" t="s">
        <v>153</v>
      </c>
      <c r="B31" s="212"/>
      <c r="C31" s="142" t="s">
        <v>0</v>
      </c>
      <c r="D31" s="142" t="s">
        <v>1</v>
      </c>
      <c r="E31" s="142" t="s">
        <v>2</v>
      </c>
      <c r="F31" s="143" t="s">
        <v>150</v>
      </c>
      <c r="G31" s="144" t="s">
        <v>40</v>
      </c>
    </row>
    <row r="32" spans="1:7" ht="22.5" customHeight="1" thickBot="1" x14ac:dyDescent="0.2">
      <c r="A32" s="213" t="s">
        <v>92</v>
      </c>
      <c r="B32" s="214"/>
      <c r="C32" s="145">
        <v>295108</v>
      </c>
      <c r="D32" s="146">
        <v>1188</v>
      </c>
      <c r="E32" s="145">
        <f t="shared" ref="E32:E54" si="3">C32+D32</f>
        <v>296296</v>
      </c>
      <c r="F32" s="147">
        <f t="shared" ref="F32" si="4">E32/C32%-100</f>
        <v>0.40256448486655927</v>
      </c>
      <c r="G32" s="148" t="s">
        <v>149</v>
      </c>
    </row>
    <row r="33" spans="1:7" ht="22.5" hidden="1" customHeight="1" x14ac:dyDescent="0.15">
      <c r="A33" s="209" t="s">
        <v>10</v>
      </c>
      <c r="B33" s="210"/>
      <c r="C33" s="145">
        <f>SUM(C34:C39)</f>
        <v>15966966</v>
      </c>
      <c r="D33" s="145">
        <f>SUM(D34:D39)</f>
        <v>0</v>
      </c>
      <c r="E33" s="145">
        <f t="shared" si="3"/>
        <v>15966966</v>
      </c>
      <c r="F33" s="147">
        <f>E33/C33%-100</f>
        <v>0</v>
      </c>
      <c r="G33" s="149"/>
    </row>
    <row r="34" spans="1:7" ht="22.5" hidden="1" customHeight="1" x14ac:dyDescent="0.15">
      <c r="A34" s="150"/>
      <c r="B34" s="151" t="s">
        <v>11</v>
      </c>
      <c r="C34" s="145">
        <v>14029689</v>
      </c>
      <c r="D34" s="146">
        <v>0</v>
      </c>
      <c r="E34" s="145">
        <f t="shared" si="3"/>
        <v>14029689</v>
      </c>
      <c r="F34" s="147">
        <f t="shared" ref="F34:F55" si="5">E34/C34%-100</f>
        <v>0</v>
      </c>
      <c r="G34" s="121"/>
    </row>
    <row r="35" spans="1:7" ht="22.5" hidden="1" customHeight="1" x14ac:dyDescent="0.15">
      <c r="A35" s="150"/>
      <c r="B35" s="151" t="s">
        <v>12</v>
      </c>
      <c r="C35" s="145">
        <v>1776135</v>
      </c>
      <c r="D35" s="146">
        <v>0</v>
      </c>
      <c r="E35" s="145">
        <f t="shared" si="3"/>
        <v>1776135</v>
      </c>
      <c r="F35" s="147">
        <f t="shared" si="5"/>
        <v>0</v>
      </c>
      <c r="G35" s="121"/>
    </row>
    <row r="36" spans="1:7" ht="22.5" hidden="1" customHeight="1" x14ac:dyDescent="0.15">
      <c r="A36" s="150"/>
      <c r="B36" s="151" t="s">
        <v>127</v>
      </c>
      <c r="C36" s="145">
        <v>270</v>
      </c>
      <c r="D36" s="146">
        <v>0</v>
      </c>
      <c r="E36" s="145">
        <f t="shared" si="3"/>
        <v>270</v>
      </c>
      <c r="F36" s="147">
        <f t="shared" si="5"/>
        <v>0</v>
      </c>
      <c r="G36" s="121"/>
    </row>
    <row r="37" spans="1:7" ht="22.5" hidden="1" customHeight="1" x14ac:dyDescent="0.15">
      <c r="A37" s="150"/>
      <c r="B37" s="151" t="s">
        <v>128</v>
      </c>
      <c r="C37" s="145">
        <v>126063</v>
      </c>
      <c r="D37" s="146">
        <v>0</v>
      </c>
      <c r="E37" s="145">
        <f t="shared" si="3"/>
        <v>126063</v>
      </c>
      <c r="F37" s="147">
        <f t="shared" si="5"/>
        <v>0</v>
      </c>
      <c r="G37" s="121"/>
    </row>
    <row r="38" spans="1:7" ht="22.5" hidden="1" customHeight="1" x14ac:dyDescent="0.15">
      <c r="A38" s="150"/>
      <c r="B38" s="151" t="s">
        <v>129</v>
      </c>
      <c r="C38" s="145">
        <v>14550</v>
      </c>
      <c r="D38" s="146">
        <v>0</v>
      </c>
      <c r="E38" s="145">
        <f t="shared" si="3"/>
        <v>14550</v>
      </c>
      <c r="F38" s="147">
        <f t="shared" si="5"/>
        <v>0</v>
      </c>
      <c r="G38" s="121"/>
    </row>
    <row r="39" spans="1:7" ht="22.5" hidden="1" customHeight="1" x14ac:dyDescent="0.15">
      <c r="A39" s="152"/>
      <c r="B39" s="151" t="s">
        <v>130</v>
      </c>
      <c r="C39" s="145">
        <v>20259</v>
      </c>
      <c r="D39" s="146">
        <v>0</v>
      </c>
      <c r="E39" s="145">
        <f t="shared" si="3"/>
        <v>20259</v>
      </c>
      <c r="F39" s="147">
        <f t="shared" si="5"/>
        <v>0</v>
      </c>
      <c r="G39" s="153"/>
    </row>
    <row r="40" spans="1:7" ht="22.5" hidden="1" customHeight="1" x14ac:dyDescent="0.15">
      <c r="A40" s="209" t="s">
        <v>95</v>
      </c>
      <c r="B40" s="210"/>
      <c r="C40" s="105">
        <f>+C41</f>
        <v>3249576</v>
      </c>
      <c r="D40" s="105">
        <f>D41</f>
        <v>0</v>
      </c>
      <c r="E40" s="105">
        <f t="shared" si="3"/>
        <v>3249576</v>
      </c>
      <c r="F40" s="106">
        <f t="shared" si="5"/>
        <v>0</v>
      </c>
      <c r="G40" s="207" t="s">
        <v>137</v>
      </c>
    </row>
    <row r="41" spans="1:7" ht="22.5" hidden="1" customHeight="1" x14ac:dyDescent="0.15">
      <c r="A41" s="154"/>
      <c r="B41" s="155" t="s">
        <v>95</v>
      </c>
      <c r="C41" s="105">
        <v>3249576</v>
      </c>
      <c r="D41" s="105">
        <v>0</v>
      </c>
      <c r="E41" s="105">
        <f t="shared" si="3"/>
        <v>3249576</v>
      </c>
      <c r="F41" s="106">
        <f t="shared" si="5"/>
        <v>0</v>
      </c>
      <c r="G41" s="208"/>
    </row>
    <row r="42" spans="1:7" ht="22.5" hidden="1" customHeight="1" x14ac:dyDescent="0.15">
      <c r="A42" s="209" t="s">
        <v>107</v>
      </c>
      <c r="B42" s="210"/>
      <c r="C42" s="105">
        <f>+C43</f>
        <v>1717</v>
      </c>
      <c r="D42" s="105">
        <f>D43</f>
        <v>0</v>
      </c>
      <c r="E42" s="105">
        <f>C42+D42</f>
        <v>1717</v>
      </c>
      <c r="F42" s="106">
        <f>E42/C42%-100</f>
        <v>0</v>
      </c>
      <c r="G42" s="207" t="s">
        <v>138</v>
      </c>
    </row>
    <row r="43" spans="1:7" ht="22.5" hidden="1" customHeight="1" x14ac:dyDescent="0.15">
      <c r="A43" s="114"/>
      <c r="B43" s="155" t="s">
        <v>107</v>
      </c>
      <c r="C43" s="105">
        <v>1717</v>
      </c>
      <c r="D43" s="105">
        <v>0</v>
      </c>
      <c r="E43" s="105">
        <f>C43+D43</f>
        <v>1717</v>
      </c>
      <c r="F43" s="106">
        <f>E43/C43%-100</f>
        <v>0</v>
      </c>
      <c r="G43" s="208"/>
    </row>
    <row r="44" spans="1:7" ht="22.5" hidden="1" customHeight="1" x14ac:dyDescent="0.15">
      <c r="A44" s="209" t="s">
        <v>13</v>
      </c>
      <c r="B44" s="210"/>
      <c r="C44" s="105">
        <f>+C45</f>
        <v>91</v>
      </c>
      <c r="D44" s="105">
        <f>D45</f>
        <v>0</v>
      </c>
      <c r="E44" s="105">
        <f>C44+D44</f>
        <v>91</v>
      </c>
      <c r="F44" s="106">
        <f>E44/C44%-100</f>
        <v>0</v>
      </c>
      <c r="G44" s="121"/>
    </row>
    <row r="45" spans="1:7" ht="22.5" hidden="1" customHeight="1" x14ac:dyDescent="0.15">
      <c r="A45" s="154"/>
      <c r="B45" s="155" t="s">
        <v>13</v>
      </c>
      <c r="C45" s="105">
        <v>91</v>
      </c>
      <c r="D45" s="105">
        <v>0</v>
      </c>
      <c r="E45" s="105">
        <f>C45+D45</f>
        <v>91</v>
      </c>
      <c r="F45" s="106">
        <f>E45/C45%-100</f>
        <v>0</v>
      </c>
      <c r="G45" s="121"/>
    </row>
    <row r="46" spans="1:7" ht="22.5" hidden="1" customHeight="1" x14ac:dyDescent="0.15">
      <c r="A46" s="209" t="s">
        <v>58</v>
      </c>
      <c r="B46" s="210"/>
      <c r="C46" s="105">
        <f>+C47</f>
        <v>1312982</v>
      </c>
      <c r="D46" s="105">
        <f>D47</f>
        <v>0</v>
      </c>
      <c r="E46" s="105">
        <f t="shared" si="3"/>
        <v>1312982</v>
      </c>
      <c r="F46" s="106">
        <f t="shared" si="5"/>
        <v>0</v>
      </c>
      <c r="G46" s="207" t="s">
        <v>136</v>
      </c>
    </row>
    <row r="47" spans="1:7" ht="22.5" hidden="1" customHeight="1" x14ac:dyDescent="0.15">
      <c r="A47" s="154"/>
      <c r="B47" s="155" t="s">
        <v>58</v>
      </c>
      <c r="C47" s="105">
        <v>1312982</v>
      </c>
      <c r="D47" s="105">
        <v>0</v>
      </c>
      <c r="E47" s="105">
        <f t="shared" si="3"/>
        <v>1312982</v>
      </c>
      <c r="F47" s="106">
        <f t="shared" si="5"/>
        <v>0</v>
      </c>
      <c r="G47" s="208"/>
    </row>
    <row r="48" spans="1:7" ht="22.5" hidden="1" customHeight="1" x14ac:dyDescent="0.15">
      <c r="A48" s="209" t="s">
        <v>15</v>
      </c>
      <c r="B48" s="210"/>
      <c r="C48" s="105">
        <f>+C49</f>
        <v>6748983</v>
      </c>
      <c r="D48" s="105">
        <f>D49</f>
        <v>0</v>
      </c>
      <c r="E48" s="105">
        <f>C48+D48</f>
        <v>6748983</v>
      </c>
      <c r="F48" s="106">
        <f t="shared" si="5"/>
        <v>0</v>
      </c>
      <c r="G48" s="207" t="s">
        <v>114</v>
      </c>
    </row>
    <row r="49" spans="1:7" ht="22.5" hidden="1" customHeight="1" x14ac:dyDescent="0.15">
      <c r="A49" s="154"/>
      <c r="B49" s="155" t="s">
        <v>15</v>
      </c>
      <c r="C49" s="105">
        <v>6748983</v>
      </c>
      <c r="D49" s="105">
        <v>0</v>
      </c>
      <c r="E49" s="105">
        <f>C49+D49</f>
        <v>6748983</v>
      </c>
      <c r="F49" s="106">
        <f t="shared" si="5"/>
        <v>0</v>
      </c>
      <c r="G49" s="208"/>
    </row>
    <row r="50" spans="1:7" ht="26.25" hidden="1" customHeight="1" x14ac:dyDescent="0.15">
      <c r="A50" s="209" t="s">
        <v>18</v>
      </c>
      <c r="B50" s="210"/>
      <c r="C50" s="105">
        <v>308882</v>
      </c>
      <c r="D50" s="105">
        <v>0</v>
      </c>
      <c r="E50" s="105">
        <f>C50+D50</f>
        <v>308882</v>
      </c>
      <c r="F50" s="106">
        <f t="shared" si="5"/>
        <v>0</v>
      </c>
      <c r="G50" s="156" t="s">
        <v>139</v>
      </c>
    </row>
    <row r="51" spans="1:7" ht="22.5" hidden="1" customHeight="1" x14ac:dyDescent="0.15">
      <c r="A51" s="209" t="s">
        <v>131</v>
      </c>
      <c r="B51" s="210"/>
      <c r="C51" s="105">
        <v>91</v>
      </c>
      <c r="D51" s="105">
        <v>0</v>
      </c>
      <c r="E51" s="105">
        <f>C51+D51</f>
        <v>91</v>
      </c>
      <c r="F51" s="106">
        <f t="shared" si="5"/>
        <v>0</v>
      </c>
      <c r="G51" s="121"/>
    </row>
    <row r="52" spans="1:7" ht="22.5" hidden="1" customHeight="1" x14ac:dyDescent="0.15">
      <c r="A52" s="209" t="s">
        <v>20</v>
      </c>
      <c r="B52" s="210"/>
      <c r="C52" s="105">
        <f>+C53</f>
        <v>25003</v>
      </c>
      <c r="D52" s="105">
        <f>+D53</f>
        <v>0</v>
      </c>
      <c r="E52" s="105">
        <f t="shared" si="3"/>
        <v>25003</v>
      </c>
      <c r="F52" s="106">
        <f t="shared" si="5"/>
        <v>0</v>
      </c>
      <c r="G52" s="207" t="s">
        <v>140</v>
      </c>
    </row>
    <row r="53" spans="1:7" ht="22.5" hidden="1" customHeight="1" x14ac:dyDescent="0.15">
      <c r="A53" s="154"/>
      <c r="B53" s="157" t="s">
        <v>21</v>
      </c>
      <c r="C53" s="158">
        <v>25003</v>
      </c>
      <c r="D53" s="158">
        <v>0</v>
      </c>
      <c r="E53" s="158">
        <f t="shared" si="3"/>
        <v>25003</v>
      </c>
      <c r="F53" s="159">
        <f t="shared" si="5"/>
        <v>0</v>
      </c>
      <c r="G53" s="231"/>
    </row>
    <row r="54" spans="1:7" ht="22.5" hidden="1" customHeight="1" thickBot="1" x14ac:dyDescent="0.2">
      <c r="A54" s="232" t="s">
        <v>70</v>
      </c>
      <c r="B54" s="233"/>
      <c r="C54" s="134">
        <v>1380</v>
      </c>
      <c r="D54" s="134">
        <v>0</v>
      </c>
      <c r="E54" s="134">
        <f t="shared" si="3"/>
        <v>1380</v>
      </c>
      <c r="F54" s="130">
        <f t="shared" si="5"/>
        <v>0</v>
      </c>
      <c r="G54" s="160"/>
    </row>
    <row r="55" spans="1:7" ht="22.5" customHeight="1" thickTop="1" x14ac:dyDescent="0.15">
      <c r="A55" s="229" t="s">
        <v>152</v>
      </c>
      <c r="B55" s="230"/>
      <c r="C55" s="161">
        <f>SUM(C32:C33,C40,C42,C44,C46,C48,C50:C52,C54)</f>
        <v>27910779</v>
      </c>
      <c r="D55" s="161">
        <f>SUM(D32:D33,D40,D42,D44,D46,D48,D50:D52,D54)</f>
        <v>1188</v>
      </c>
      <c r="E55" s="161">
        <f>C55+D55</f>
        <v>27911967</v>
      </c>
      <c r="F55" s="162">
        <f t="shared" si="5"/>
        <v>4.2564200734176438E-3</v>
      </c>
      <c r="G55" s="163"/>
    </row>
    <row r="56" spans="1:7" x14ac:dyDescent="0.15">
      <c r="A56" s="100"/>
      <c r="B56" s="100"/>
      <c r="C56" s="140"/>
      <c r="D56" s="140"/>
      <c r="E56" s="140"/>
      <c r="F56" s="140"/>
      <c r="G56" s="140"/>
    </row>
    <row r="57" spans="1:7" x14ac:dyDescent="0.15">
      <c r="A57" s="100"/>
      <c r="B57" s="100"/>
      <c r="C57" s="100"/>
      <c r="D57" s="100"/>
      <c r="E57" s="100"/>
      <c r="F57" s="100"/>
      <c r="G57" s="100"/>
    </row>
    <row r="58" spans="1:7" x14ac:dyDescent="0.15">
      <c r="A58" s="100"/>
      <c r="B58" s="100"/>
      <c r="C58" s="100"/>
      <c r="D58" s="100"/>
      <c r="E58" s="100"/>
      <c r="F58" s="100"/>
      <c r="G58" s="100"/>
    </row>
    <row r="59" spans="1:7" x14ac:dyDescent="0.15">
      <c r="A59" s="100"/>
      <c r="B59" s="100"/>
      <c r="C59" s="140"/>
      <c r="D59" s="140"/>
      <c r="E59" s="140"/>
      <c r="F59" s="140"/>
      <c r="G59" s="140"/>
    </row>
    <row r="60" spans="1:7" x14ac:dyDescent="0.15">
      <c r="C60" s="24"/>
      <c r="D60" s="24"/>
      <c r="E60" s="24"/>
      <c r="F60" s="24"/>
      <c r="G60" s="24"/>
    </row>
    <row r="61" spans="1:7" x14ac:dyDescent="0.15">
      <c r="C61" s="24"/>
      <c r="D61" s="24"/>
      <c r="E61" s="24"/>
      <c r="F61" s="24"/>
      <c r="G61" s="24"/>
    </row>
    <row r="62" spans="1:7" x14ac:dyDescent="0.15">
      <c r="C62" s="24"/>
      <c r="D62" s="24"/>
      <c r="E62" s="24"/>
      <c r="F62" s="24"/>
      <c r="G62" s="24"/>
    </row>
    <row r="63" spans="1:7" x14ac:dyDescent="0.15">
      <c r="C63" s="24"/>
      <c r="D63" s="24"/>
      <c r="E63" s="24"/>
      <c r="F63" s="24"/>
      <c r="G63" s="24"/>
    </row>
    <row r="64" spans="1:7" x14ac:dyDescent="0.15">
      <c r="C64" s="24"/>
      <c r="D64" s="24"/>
      <c r="E64" s="24"/>
      <c r="F64" s="24"/>
      <c r="G64" s="24"/>
    </row>
    <row r="65" spans="3:7" x14ac:dyDescent="0.15">
      <c r="C65" s="24"/>
      <c r="D65" s="24"/>
      <c r="E65" s="24"/>
      <c r="F65" s="24"/>
      <c r="G65" s="24"/>
    </row>
    <row r="66" spans="3:7" x14ac:dyDescent="0.15">
      <c r="C66" s="24"/>
      <c r="D66" s="24"/>
      <c r="E66" s="24"/>
      <c r="F66" s="24"/>
      <c r="G66" s="24"/>
    </row>
    <row r="67" spans="3:7" x14ac:dyDescent="0.15">
      <c r="C67" s="24"/>
      <c r="D67" s="24"/>
      <c r="E67" s="24"/>
      <c r="F67" s="24"/>
      <c r="G67" s="24"/>
    </row>
    <row r="68" spans="3:7" x14ac:dyDescent="0.15">
      <c r="C68" s="24"/>
      <c r="D68" s="24"/>
      <c r="E68" s="24"/>
      <c r="F68" s="24"/>
      <c r="G68" s="24"/>
    </row>
    <row r="69" spans="3:7" x14ac:dyDescent="0.15">
      <c r="C69" s="24"/>
      <c r="D69" s="24"/>
      <c r="E69" s="24"/>
      <c r="F69" s="24"/>
      <c r="G69" s="24"/>
    </row>
    <row r="70" spans="3:7" x14ac:dyDescent="0.15">
      <c r="C70" s="24"/>
      <c r="D70" s="24"/>
      <c r="E70" s="24"/>
      <c r="F70" s="24"/>
      <c r="G70" s="24"/>
    </row>
    <row r="71" spans="3:7" x14ac:dyDescent="0.15">
      <c r="C71" s="24"/>
      <c r="D71" s="24"/>
      <c r="E71" s="24"/>
      <c r="F71" s="24"/>
      <c r="G71" s="24"/>
    </row>
    <row r="72" spans="3:7" x14ac:dyDescent="0.15">
      <c r="C72" s="24"/>
      <c r="D72" s="24"/>
      <c r="E72" s="24"/>
      <c r="F72" s="24"/>
      <c r="G72" s="24"/>
    </row>
    <row r="73" spans="3:7" x14ac:dyDescent="0.15">
      <c r="C73" s="24"/>
      <c r="D73" s="24"/>
      <c r="E73" s="24"/>
      <c r="F73" s="24"/>
      <c r="G73" s="24"/>
    </row>
    <row r="74" spans="3:7" x14ac:dyDescent="0.15">
      <c r="C74" s="24"/>
      <c r="D74" s="24"/>
      <c r="E74" s="24"/>
      <c r="F74" s="24"/>
      <c r="G74" s="24"/>
    </row>
    <row r="75" spans="3:7" x14ac:dyDescent="0.15">
      <c r="C75" s="24"/>
      <c r="D75" s="24"/>
      <c r="E75" s="24"/>
      <c r="F75" s="24"/>
      <c r="G75" s="24"/>
    </row>
    <row r="76" spans="3:7" x14ac:dyDescent="0.15">
      <c r="C76" s="24"/>
      <c r="D76" s="24"/>
      <c r="E76" s="24"/>
      <c r="F76" s="24"/>
      <c r="G76" s="24"/>
    </row>
    <row r="77" spans="3:7" x14ac:dyDescent="0.15">
      <c r="C77" s="24"/>
      <c r="D77" s="24"/>
      <c r="E77" s="24"/>
      <c r="F77" s="24"/>
      <c r="G77" s="24"/>
    </row>
    <row r="78" spans="3:7" x14ac:dyDescent="0.15">
      <c r="C78" s="24"/>
      <c r="D78" s="24"/>
      <c r="E78" s="24"/>
      <c r="F78" s="24"/>
      <c r="G78" s="24"/>
    </row>
    <row r="79" spans="3:7" x14ac:dyDescent="0.15">
      <c r="C79" s="24"/>
      <c r="D79" s="24"/>
      <c r="E79" s="24"/>
      <c r="F79" s="24"/>
      <c r="G79" s="24"/>
    </row>
    <row r="80" spans="3:7" x14ac:dyDescent="0.15">
      <c r="C80" s="24"/>
      <c r="D80" s="24"/>
      <c r="E80" s="24"/>
      <c r="F80" s="24"/>
      <c r="G80" s="24"/>
    </row>
    <row r="81" spans="3:7" x14ac:dyDescent="0.15">
      <c r="C81" s="24"/>
      <c r="D81" s="24"/>
      <c r="E81" s="24"/>
      <c r="F81" s="24"/>
      <c r="G81" s="24"/>
    </row>
    <row r="82" spans="3:7" x14ac:dyDescent="0.15">
      <c r="C82" s="24"/>
      <c r="D82" s="24"/>
      <c r="E82" s="24"/>
      <c r="F82" s="24"/>
      <c r="G82" s="24"/>
    </row>
    <row r="83" spans="3:7" x14ac:dyDescent="0.15">
      <c r="C83" s="24"/>
      <c r="D83" s="24"/>
      <c r="E83" s="24"/>
      <c r="F83" s="24"/>
      <c r="G83" s="24"/>
    </row>
  </sheetData>
  <mergeCells count="37">
    <mergeCell ref="A55:B55"/>
    <mergeCell ref="A50:B50"/>
    <mergeCell ref="A51:B51"/>
    <mergeCell ref="A52:B52"/>
    <mergeCell ref="G52:G53"/>
    <mergeCell ref="A54:B54"/>
    <mergeCell ref="A48:B48"/>
    <mergeCell ref="G48:G49"/>
    <mergeCell ref="A28:B28"/>
    <mergeCell ref="A31:B31"/>
    <mergeCell ref="A32:B32"/>
    <mergeCell ref="A33:B33"/>
    <mergeCell ref="A40:B40"/>
    <mergeCell ref="G40:G41"/>
    <mergeCell ref="A42:B42"/>
    <mergeCell ref="G42:G43"/>
    <mergeCell ref="A44:B44"/>
    <mergeCell ref="A46:B46"/>
    <mergeCell ref="G46:G47"/>
    <mergeCell ref="A21:B21"/>
    <mergeCell ref="A22:B22"/>
    <mergeCell ref="G22:G23"/>
    <mergeCell ref="A24:B24"/>
    <mergeCell ref="A26:B26"/>
    <mergeCell ref="G26:G27"/>
    <mergeCell ref="G24:G25"/>
    <mergeCell ref="G19:G20"/>
    <mergeCell ref="A19:B19"/>
    <mergeCell ref="A5:B5"/>
    <mergeCell ref="A6:B6"/>
    <mergeCell ref="A7:B7"/>
    <mergeCell ref="A8:B8"/>
    <mergeCell ref="A9:B9"/>
    <mergeCell ref="G12:G13"/>
    <mergeCell ref="A14:B14"/>
    <mergeCell ref="A12:B12"/>
    <mergeCell ref="A16:B16"/>
  </mergeCells>
  <phoneticPr fontId="2"/>
  <pageMargins left="0.51181102362204722" right="0.31496062992125984" top="0.55118110236220474" bottom="0.55118110236220474" header="0.31496062992125984" footer="0.31496062992125984"/>
  <pageSetup paperSize="9"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opLeftCell="A7" workbookViewId="0">
      <selection activeCell="A15" sqref="A15:H16"/>
    </sheetView>
  </sheetViews>
  <sheetFormatPr defaultRowHeight="13.5" x14ac:dyDescent="0.15"/>
  <cols>
    <col min="1" max="1" width="3.875" customWidth="1"/>
    <col min="2" max="2" width="26.875" customWidth="1"/>
    <col min="3" max="5" width="11.625" customWidth="1"/>
    <col min="6" max="6" width="9.375" customWidth="1"/>
    <col min="7" max="7" width="20.5" customWidth="1"/>
  </cols>
  <sheetData>
    <row r="1" spans="1:7" ht="18" customHeight="1" x14ac:dyDescent="0.15">
      <c r="A1" s="11" t="s">
        <v>61</v>
      </c>
    </row>
    <row r="2" spans="1:7" ht="18" customHeight="1" x14ac:dyDescent="0.15"/>
    <row r="3" spans="1:7" ht="18" customHeight="1" x14ac:dyDescent="0.15">
      <c r="A3" t="s">
        <v>45</v>
      </c>
      <c r="G3" t="s">
        <v>26</v>
      </c>
    </row>
    <row r="4" spans="1:7" ht="22.5" customHeight="1" x14ac:dyDescent="0.15">
      <c r="A4" s="181" t="s">
        <v>38</v>
      </c>
      <c r="B4" s="182"/>
      <c r="C4" s="12" t="s">
        <v>0</v>
      </c>
      <c r="D4" s="12" t="s">
        <v>1</v>
      </c>
      <c r="E4" s="12" t="s">
        <v>2</v>
      </c>
      <c r="F4" s="15" t="s">
        <v>47</v>
      </c>
      <c r="G4" s="15" t="s">
        <v>41</v>
      </c>
    </row>
    <row r="5" spans="1:7" ht="21" customHeight="1" x14ac:dyDescent="0.15">
      <c r="A5" s="168" t="s">
        <v>3</v>
      </c>
      <c r="B5" s="169"/>
      <c r="C5" s="22">
        <f>SUM(C6:C7)</f>
        <v>4931715</v>
      </c>
      <c r="D5" s="22">
        <f>SUM(D6:D7)</f>
        <v>-339761</v>
      </c>
      <c r="E5" s="22">
        <f>C5+D5</f>
        <v>4591954</v>
      </c>
      <c r="F5" s="23">
        <f>E5/C5%-100</f>
        <v>-6.8893072693778947</v>
      </c>
      <c r="G5" s="21"/>
    </row>
    <row r="6" spans="1:7" ht="24" customHeight="1" x14ac:dyDescent="0.15">
      <c r="A6" s="29"/>
      <c r="B6" s="12" t="s">
        <v>53</v>
      </c>
      <c r="C6" s="22">
        <v>4871702</v>
      </c>
      <c r="D6" s="22">
        <v>-326164</v>
      </c>
      <c r="E6" s="22">
        <f t="shared" ref="E6:E17" si="0">C6+D6</f>
        <v>4545538</v>
      </c>
      <c r="F6" s="23">
        <f>E6/C6%-100</f>
        <v>-6.6950728923895468</v>
      </c>
      <c r="G6" s="30" t="s">
        <v>56</v>
      </c>
    </row>
    <row r="7" spans="1:7" ht="24" customHeight="1" x14ac:dyDescent="0.15">
      <c r="A7" s="2"/>
      <c r="B7" s="12" t="s">
        <v>22</v>
      </c>
      <c r="C7" s="22">
        <v>60013</v>
      </c>
      <c r="D7" s="22">
        <v>-13597</v>
      </c>
      <c r="E7" s="22">
        <f t="shared" si="0"/>
        <v>46416</v>
      </c>
      <c r="F7" s="23">
        <f>E7/C7%-100</f>
        <v>-22.656757702497785</v>
      </c>
      <c r="G7" s="21" t="s">
        <v>28</v>
      </c>
    </row>
    <row r="8" spans="1:7" ht="21" customHeight="1" x14ac:dyDescent="0.15">
      <c r="A8" s="168" t="s">
        <v>4</v>
      </c>
      <c r="B8" s="169"/>
      <c r="C8" s="22">
        <f>C9</f>
        <v>4024814</v>
      </c>
      <c r="D8" s="22">
        <f>D9</f>
        <v>336504</v>
      </c>
      <c r="E8" s="22">
        <f t="shared" si="0"/>
        <v>4361318</v>
      </c>
      <c r="F8" s="23">
        <f>E8/C8%-100</f>
        <v>8.3607341854803678</v>
      </c>
      <c r="G8" s="170" t="s">
        <v>54</v>
      </c>
    </row>
    <row r="9" spans="1:7" ht="21" customHeight="1" x14ac:dyDescent="0.15">
      <c r="A9" s="2"/>
      <c r="B9" s="12" t="s">
        <v>4</v>
      </c>
      <c r="C9" s="22">
        <v>4024814</v>
      </c>
      <c r="D9" s="22">
        <v>336504</v>
      </c>
      <c r="E9" s="22">
        <f t="shared" si="0"/>
        <v>4361318</v>
      </c>
      <c r="F9" s="23">
        <f>E9/C9%-100</f>
        <v>8.3607341854803678</v>
      </c>
      <c r="G9" s="183"/>
    </row>
    <row r="10" spans="1:7" ht="21" customHeight="1" x14ac:dyDescent="0.15">
      <c r="A10" s="168" t="s">
        <v>5</v>
      </c>
      <c r="B10" s="169"/>
      <c r="C10" s="22">
        <v>987745</v>
      </c>
      <c r="D10" s="22">
        <f>D11+D12</f>
        <v>-65279</v>
      </c>
      <c r="E10" s="22">
        <f t="shared" si="0"/>
        <v>922466</v>
      </c>
      <c r="F10" s="23">
        <v>-0.1</v>
      </c>
      <c r="G10" s="175" t="s">
        <v>30</v>
      </c>
    </row>
    <row r="11" spans="1:7" ht="21" customHeight="1" x14ac:dyDescent="0.15">
      <c r="A11" s="3"/>
      <c r="B11" s="12" t="s">
        <v>6</v>
      </c>
      <c r="C11" s="22">
        <v>45549</v>
      </c>
      <c r="D11" s="22">
        <v>-9417</v>
      </c>
      <c r="E11" s="22">
        <f t="shared" si="0"/>
        <v>36132</v>
      </c>
      <c r="F11" s="23">
        <f>E11/C11%-100</f>
        <v>-20.674438516762166</v>
      </c>
      <c r="G11" s="176"/>
    </row>
    <row r="12" spans="1:7" ht="21" customHeight="1" x14ac:dyDescent="0.15">
      <c r="A12" s="2"/>
      <c r="B12" s="12" t="s">
        <v>7</v>
      </c>
      <c r="C12" s="22">
        <v>851668</v>
      </c>
      <c r="D12" s="22">
        <v>-55862</v>
      </c>
      <c r="E12" s="22">
        <f t="shared" si="0"/>
        <v>795806</v>
      </c>
      <c r="F12" s="23">
        <f>E12/C12%-100</f>
        <v>-6.5591286745539321</v>
      </c>
      <c r="G12" s="177"/>
    </row>
    <row r="13" spans="1:7" ht="21" customHeight="1" x14ac:dyDescent="0.15">
      <c r="A13" s="168" t="s">
        <v>8</v>
      </c>
      <c r="B13" s="169"/>
      <c r="C13" s="22">
        <v>3639317</v>
      </c>
      <c r="D13" s="22">
        <f>D14</f>
        <v>-692519</v>
      </c>
      <c r="E13" s="22">
        <f t="shared" si="0"/>
        <v>2946798</v>
      </c>
      <c r="F13" s="23">
        <f>E13/C13%-100</f>
        <v>-19.028817769927699</v>
      </c>
      <c r="G13" s="18" t="s">
        <v>55</v>
      </c>
    </row>
    <row r="14" spans="1:7" ht="21" customHeight="1" x14ac:dyDescent="0.15">
      <c r="A14" s="2"/>
      <c r="B14" s="16" t="s">
        <v>9</v>
      </c>
      <c r="C14" s="22">
        <v>2681902</v>
      </c>
      <c r="D14" s="22">
        <v>-692519</v>
      </c>
      <c r="E14" s="22">
        <f t="shared" si="0"/>
        <v>1989383</v>
      </c>
      <c r="F14" s="23">
        <f>E14/C14%-100</f>
        <v>-25.821935327987376</v>
      </c>
      <c r="G14" s="19"/>
    </row>
    <row r="15" spans="1:7" ht="21" customHeight="1" x14ac:dyDescent="0.15">
      <c r="A15" s="168" t="s">
        <v>25</v>
      </c>
      <c r="B15" s="169"/>
      <c r="C15" s="22">
        <v>1</v>
      </c>
      <c r="D15" s="22">
        <f>D16</f>
        <v>71864</v>
      </c>
      <c r="E15" s="22">
        <f t="shared" si="0"/>
        <v>71865</v>
      </c>
      <c r="F15" s="10" t="s">
        <v>34</v>
      </c>
      <c r="G15" s="18" t="s">
        <v>32</v>
      </c>
    </row>
    <row r="16" spans="1:7" ht="21" customHeight="1" x14ac:dyDescent="0.15">
      <c r="A16" s="6"/>
      <c r="B16" s="16" t="s">
        <v>25</v>
      </c>
      <c r="C16" s="22">
        <v>1</v>
      </c>
      <c r="D16" s="22">
        <v>71864</v>
      </c>
      <c r="E16" s="22">
        <f t="shared" si="0"/>
        <v>71865</v>
      </c>
      <c r="F16" s="10" t="s">
        <v>34</v>
      </c>
      <c r="G16" s="19"/>
    </row>
    <row r="17" spans="1:7" ht="21" customHeight="1" x14ac:dyDescent="0.15">
      <c r="A17" s="179" t="s">
        <v>42</v>
      </c>
      <c r="B17" s="180"/>
      <c r="C17" s="22">
        <v>22392446</v>
      </c>
      <c r="D17" s="22">
        <f>D5+D8+D10+D13+D15</f>
        <v>-689191</v>
      </c>
      <c r="E17" s="22">
        <f t="shared" si="0"/>
        <v>21703255</v>
      </c>
      <c r="F17" s="23">
        <f>E17/C17%-100</f>
        <v>-3.0777834632268366</v>
      </c>
      <c r="G17" s="8"/>
    </row>
    <row r="18" spans="1:7" ht="18" customHeight="1" x14ac:dyDescent="0.15">
      <c r="C18" s="24"/>
      <c r="D18" s="24"/>
      <c r="E18" s="24"/>
      <c r="F18" s="24"/>
      <c r="G18" s="24"/>
    </row>
    <row r="19" spans="1:7" ht="18" customHeight="1" x14ac:dyDescent="0.15">
      <c r="C19" s="24"/>
      <c r="D19" s="24"/>
      <c r="E19" s="24"/>
      <c r="F19" s="24"/>
      <c r="G19" s="24"/>
    </row>
    <row r="20" spans="1:7" ht="18" customHeight="1" x14ac:dyDescent="0.15">
      <c r="A20" t="s">
        <v>46</v>
      </c>
      <c r="C20" s="24"/>
      <c r="D20" s="24"/>
      <c r="E20" s="24"/>
      <c r="F20" s="24"/>
      <c r="G20" s="25" t="s">
        <v>50</v>
      </c>
    </row>
    <row r="21" spans="1:7" ht="21.75" customHeight="1" x14ac:dyDescent="0.15">
      <c r="A21" s="179" t="s">
        <v>39</v>
      </c>
      <c r="B21" s="180"/>
      <c r="C21" s="26" t="s">
        <v>0</v>
      </c>
      <c r="D21" s="26" t="s">
        <v>1</v>
      </c>
      <c r="E21" s="26" t="s">
        <v>2</v>
      </c>
      <c r="F21" s="27" t="s">
        <v>47</v>
      </c>
      <c r="G21" s="28" t="s">
        <v>40</v>
      </c>
    </row>
    <row r="22" spans="1:7" ht="21" customHeight="1" x14ac:dyDescent="0.15">
      <c r="A22" s="168" t="s">
        <v>10</v>
      </c>
      <c r="B22" s="169"/>
      <c r="C22" s="22">
        <v>14769204</v>
      </c>
      <c r="D22" s="22">
        <f>D23</f>
        <v>-982335</v>
      </c>
      <c r="E22" s="22">
        <f t="shared" ref="E22:E31" si="1">C22+D22</f>
        <v>13786869</v>
      </c>
      <c r="F22" s="23">
        <f t="shared" ref="F22:F28" si="2">E22/C22%-100</f>
        <v>-6.6512386178700069</v>
      </c>
      <c r="G22" s="170" t="s">
        <v>57</v>
      </c>
    </row>
    <row r="23" spans="1:7" ht="21" customHeight="1" x14ac:dyDescent="0.15">
      <c r="A23" s="3"/>
      <c r="B23" s="12" t="s">
        <v>11</v>
      </c>
      <c r="C23" s="22">
        <v>9124335</v>
      </c>
      <c r="D23" s="22">
        <v>-982335</v>
      </c>
      <c r="E23" s="22">
        <f t="shared" si="1"/>
        <v>8142000</v>
      </c>
      <c r="F23" s="23">
        <f t="shared" si="2"/>
        <v>-10.766099666441448</v>
      </c>
      <c r="G23" s="178"/>
    </row>
    <row r="24" spans="1:7" ht="21" customHeight="1" x14ac:dyDescent="0.15">
      <c r="A24" s="168" t="s">
        <v>13</v>
      </c>
      <c r="B24" s="169"/>
      <c r="C24" s="22">
        <v>3543052</v>
      </c>
      <c r="D24" s="22">
        <f>D25+D26</f>
        <v>3896</v>
      </c>
      <c r="E24" s="22">
        <f t="shared" si="1"/>
        <v>3546948</v>
      </c>
      <c r="F24" s="23">
        <f t="shared" si="2"/>
        <v>0.10996169404232603</v>
      </c>
      <c r="G24" s="170" t="s">
        <v>36</v>
      </c>
    </row>
    <row r="25" spans="1:7" ht="21" customHeight="1" x14ac:dyDescent="0.15">
      <c r="A25" s="3"/>
      <c r="B25" s="12" t="s">
        <v>13</v>
      </c>
      <c r="C25" s="22">
        <v>3729682</v>
      </c>
      <c r="D25" s="22">
        <v>5004</v>
      </c>
      <c r="E25" s="22">
        <f t="shared" si="1"/>
        <v>3734686</v>
      </c>
      <c r="F25" s="23">
        <f t="shared" si="2"/>
        <v>0.13416693433917715</v>
      </c>
      <c r="G25" s="172"/>
    </row>
    <row r="26" spans="1:7" ht="21" customHeight="1" x14ac:dyDescent="0.15">
      <c r="A26" s="2"/>
      <c r="B26" s="12" t="s">
        <v>14</v>
      </c>
      <c r="C26" s="22">
        <v>59957</v>
      </c>
      <c r="D26" s="22">
        <v>-1108</v>
      </c>
      <c r="E26" s="22">
        <f t="shared" si="1"/>
        <v>58849</v>
      </c>
      <c r="F26" s="23">
        <f t="shared" si="2"/>
        <v>-1.8479910602598579</v>
      </c>
      <c r="G26" s="173"/>
    </row>
    <row r="27" spans="1:7" ht="21" customHeight="1" x14ac:dyDescent="0.15">
      <c r="A27" s="168" t="s">
        <v>58</v>
      </c>
      <c r="B27" s="169"/>
      <c r="C27" s="22">
        <f>C28</f>
        <v>1200252</v>
      </c>
      <c r="D27" s="22">
        <f>D28</f>
        <v>-2638</v>
      </c>
      <c r="E27" s="22">
        <f t="shared" si="1"/>
        <v>1197614</v>
      </c>
      <c r="F27" s="23">
        <f t="shared" si="2"/>
        <v>-0.21978717802595327</v>
      </c>
      <c r="G27" s="170" t="s">
        <v>59</v>
      </c>
    </row>
    <row r="28" spans="1:7" ht="21" customHeight="1" x14ac:dyDescent="0.15">
      <c r="A28" s="3"/>
      <c r="B28" s="17" t="s">
        <v>58</v>
      </c>
      <c r="C28" s="22">
        <v>1200252</v>
      </c>
      <c r="D28" s="22">
        <v>-2638</v>
      </c>
      <c r="E28" s="22">
        <f t="shared" si="1"/>
        <v>1197614</v>
      </c>
      <c r="F28" s="31">
        <f t="shared" si="2"/>
        <v>-0.21978717802595327</v>
      </c>
      <c r="G28" s="172"/>
    </row>
    <row r="29" spans="1:7" ht="21" customHeight="1" x14ac:dyDescent="0.15">
      <c r="A29" s="168" t="s">
        <v>20</v>
      </c>
      <c r="B29" s="169"/>
      <c r="C29" s="22">
        <v>25003</v>
      </c>
      <c r="D29" s="22">
        <f>D30</f>
        <v>291886</v>
      </c>
      <c r="E29" s="22">
        <f t="shared" si="1"/>
        <v>316889</v>
      </c>
      <c r="F29" s="9" t="s">
        <v>51</v>
      </c>
      <c r="G29" s="170" t="s">
        <v>60</v>
      </c>
    </row>
    <row r="30" spans="1:7" ht="21" customHeight="1" x14ac:dyDescent="0.15">
      <c r="A30" s="2"/>
      <c r="B30" s="12" t="s">
        <v>21</v>
      </c>
      <c r="C30" s="22">
        <v>25003</v>
      </c>
      <c r="D30" s="22">
        <v>291886</v>
      </c>
      <c r="E30" s="22">
        <f t="shared" si="1"/>
        <v>316889</v>
      </c>
      <c r="F30" s="9" t="s">
        <v>52</v>
      </c>
      <c r="G30" s="171"/>
    </row>
    <row r="31" spans="1:7" ht="21" customHeight="1" x14ac:dyDescent="0.15">
      <c r="A31" s="1" t="s">
        <v>43</v>
      </c>
      <c r="B31" s="1"/>
      <c r="C31" s="22">
        <v>22392446</v>
      </c>
      <c r="D31" s="22">
        <f>D22+D24+D27+D29</f>
        <v>-689191</v>
      </c>
      <c r="E31" s="22">
        <f t="shared" si="1"/>
        <v>21703255</v>
      </c>
      <c r="F31" s="23">
        <f>E31/C31%-100</f>
        <v>-3.0777834632268366</v>
      </c>
      <c r="G31" s="8"/>
    </row>
    <row r="32" spans="1:7" x14ac:dyDescent="0.15">
      <c r="C32" s="24"/>
      <c r="D32" s="24"/>
      <c r="E32" s="24"/>
      <c r="F32" s="24"/>
      <c r="G32" s="24"/>
    </row>
    <row r="33" spans="3:7" x14ac:dyDescent="0.15">
      <c r="C33" s="24"/>
      <c r="D33" s="24"/>
      <c r="E33" s="24"/>
      <c r="F33" s="24"/>
      <c r="G33" s="24"/>
    </row>
    <row r="34" spans="3:7" x14ac:dyDescent="0.15">
      <c r="C34" s="24"/>
      <c r="D34" s="24"/>
      <c r="E34" s="24"/>
      <c r="F34" s="24"/>
      <c r="G34" s="24"/>
    </row>
    <row r="35" spans="3:7" x14ac:dyDescent="0.15">
      <c r="C35" s="24"/>
      <c r="D35" s="24"/>
      <c r="E35" s="24"/>
      <c r="F35" s="24"/>
      <c r="G35" s="24"/>
    </row>
    <row r="36" spans="3:7" x14ac:dyDescent="0.15">
      <c r="C36" s="24"/>
      <c r="D36" s="24"/>
      <c r="E36" s="24"/>
      <c r="F36" s="24"/>
      <c r="G36" s="24"/>
    </row>
    <row r="37" spans="3:7" x14ac:dyDescent="0.15">
      <c r="C37" s="24"/>
      <c r="D37" s="24"/>
      <c r="E37" s="24"/>
      <c r="F37" s="24"/>
      <c r="G37" s="24"/>
    </row>
    <row r="38" spans="3:7" x14ac:dyDescent="0.15">
      <c r="C38" s="24"/>
      <c r="D38" s="24"/>
      <c r="E38" s="24"/>
      <c r="F38" s="24"/>
      <c r="G38" s="24"/>
    </row>
    <row r="39" spans="3:7" x14ac:dyDescent="0.15">
      <c r="C39" s="24"/>
      <c r="D39" s="24"/>
      <c r="E39" s="24"/>
      <c r="F39" s="24"/>
      <c r="G39" s="24"/>
    </row>
    <row r="40" spans="3:7" x14ac:dyDescent="0.15">
      <c r="C40" s="24"/>
      <c r="D40" s="24"/>
      <c r="E40" s="24"/>
      <c r="F40" s="24"/>
      <c r="G40" s="24"/>
    </row>
    <row r="41" spans="3:7" x14ac:dyDescent="0.15">
      <c r="C41" s="24"/>
      <c r="D41" s="24"/>
      <c r="E41" s="24"/>
      <c r="F41" s="24"/>
      <c r="G41" s="24"/>
    </row>
    <row r="42" spans="3:7" x14ac:dyDescent="0.15">
      <c r="C42" s="24"/>
      <c r="D42" s="24"/>
      <c r="E42" s="24"/>
      <c r="F42" s="24"/>
      <c r="G42" s="24"/>
    </row>
    <row r="43" spans="3:7" x14ac:dyDescent="0.15">
      <c r="C43" s="24"/>
      <c r="D43" s="24"/>
      <c r="E43" s="24"/>
      <c r="F43" s="24"/>
      <c r="G43" s="24"/>
    </row>
    <row r="44" spans="3:7" x14ac:dyDescent="0.15">
      <c r="C44" s="24"/>
      <c r="D44" s="24"/>
      <c r="E44" s="24"/>
      <c r="F44" s="24"/>
      <c r="G44" s="24"/>
    </row>
    <row r="45" spans="3:7" x14ac:dyDescent="0.15">
      <c r="C45" s="24"/>
      <c r="D45" s="24"/>
      <c r="E45" s="24"/>
      <c r="F45" s="24"/>
      <c r="G45" s="24"/>
    </row>
    <row r="46" spans="3:7" x14ac:dyDescent="0.15">
      <c r="C46" s="24"/>
      <c r="D46" s="24"/>
      <c r="E46" s="24"/>
      <c r="F46" s="24"/>
      <c r="G46" s="24"/>
    </row>
    <row r="47" spans="3:7" x14ac:dyDescent="0.15">
      <c r="C47" s="24"/>
      <c r="D47" s="24"/>
      <c r="E47" s="24"/>
      <c r="F47" s="24"/>
      <c r="G47" s="24"/>
    </row>
    <row r="48" spans="3:7" x14ac:dyDescent="0.15">
      <c r="C48" s="24"/>
      <c r="D48" s="24"/>
      <c r="E48" s="24"/>
      <c r="F48" s="24"/>
      <c r="G48" s="24"/>
    </row>
    <row r="49" spans="3:7" x14ac:dyDescent="0.15">
      <c r="C49" s="24"/>
      <c r="D49" s="24"/>
      <c r="E49" s="24"/>
      <c r="F49" s="24"/>
      <c r="G49" s="24"/>
    </row>
    <row r="50" spans="3:7" x14ac:dyDescent="0.15">
      <c r="C50" s="24"/>
      <c r="D50" s="24"/>
      <c r="E50" s="24"/>
      <c r="F50" s="24"/>
      <c r="G50" s="24"/>
    </row>
    <row r="51" spans="3:7" x14ac:dyDescent="0.15">
      <c r="C51" s="24"/>
      <c r="D51" s="24"/>
      <c r="E51" s="24"/>
      <c r="F51" s="24"/>
      <c r="G51" s="24"/>
    </row>
    <row r="52" spans="3:7" x14ac:dyDescent="0.15">
      <c r="C52" s="24"/>
      <c r="D52" s="24"/>
      <c r="E52" s="24"/>
      <c r="F52" s="24"/>
      <c r="G52" s="24"/>
    </row>
    <row r="53" spans="3:7" x14ac:dyDescent="0.15">
      <c r="C53" s="24"/>
      <c r="D53" s="24"/>
      <c r="E53" s="24"/>
      <c r="F53" s="24"/>
      <c r="G53" s="24"/>
    </row>
    <row r="54" spans="3:7" x14ac:dyDescent="0.15">
      <c r="C54" s="24"/>
      <c r="D54" s="24"/>
      <c r="E54" s="24"/>
      <c r="F54" s="24"/>
      <c r="G54" s="24"/>
    </row>
    <row r="55" spans="3:7" x14ac:dyDescent="0.15">
      <c r="C55" s="24"/>
      <c r="D55" s="24"/>
      <c r="E55" s="24"/>
      <c r="F55" s="24"/>
      <c r="G55" s="24"/>
    </row>
    <row r="56" spans="3:7" x14ac:dyDescent="0.15">
      <c r="C56" s="24"/>
      <c r="D56" s="24"/>
      <c r="E56" s="24"/>
      <c r="F56" s="24"/>
      <c r="G56" s="24"/>
    </row>
    <row r="57" spans="3:7" x14ac:dyDescent="0.15">
      <c r="C57" s="24"/>
      <c r="D57" s="24"/>
      <c r="E57" s="24"/>
      <c r="F57" s="24"/>
      <c r="G57" s="24"/>
    </row>
    <row r="58" spans="3:7" x14ac:dyDescent="0.15">
      <c r="C58" s="24"/>
      <c r="D58" s="24"/>
      <c r="E58" s="24"/>
      <c r="F58" s="24"/>
      <c r="G58" s="24"/>
    </row>
    <row r="59" spans="3:7" x14ac:dyDescent="0.15">
      <c r="C59" s="24"/>
      <c r="D59" s="24"/>
      <c r="E59" s="24"/>
      <c r="F59" s="24"/>
      <c r="G59" s="24"/>
    </row>
  </sheetData>
  <mergeCells count="18">
    <mergeCell ref="A24:B24"/>
    <mergeCell ref="A27:B27"/>
    <mergeCell ref="A29:B29"/>
    <mergeCell ref="G29:G30"/>
    <mergeCell ref="G27:G28"/>
    <mergeCell ref="G24:G26"/>
    <mergeCell ref="G10:G12"/>
    <mergeCell ref="G8:G9"/>
    <mergeCell ref="G22:G23"/>
    <mergeCell ref="A4:B4"/>
    <mergeCell ref="A21:B21"/>
    <mergeCell ref="A5:B5"/>
    <mergeCell ref="A8:B8"/>
    <mergeCell ref="A10:B10"/>
    <mergeCell ref="A13:B13"/>
    <mergeCell ref="A15:B15"/>
    <mergeCell ref="A17:B17"/>
    <mergeCell ref="A22:B22"/>
  </mergeCells>
  <phoneticPr fontId="2"/>
  <pageMargins left="0.59055118110236227" right="0" top="0.98425196850393704" bottom="0.98425196850393704" header="0.51181102362204722"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workbookViewId="0">
      <selection sqref="A1:IV65536"/>
    </sheetView>
  </sheetViews>
  <sheetFormatPr defaultRowHeight="13.5" x14ac:dyDescent="0.15"/>
  <cols>
    <col min="1" max="1" width="3.875" customWidth="1"/>
    <col min="2" max="2" width="26.875" customWidth="1"/>
    <col min="3" max="5" width="11.625" customWidth="1"/>
    <col min="6" max="6" width="9.375" customWidth="1"/>
    <col min="7" max="7" width="20.125" customWidth="1"/>
  </cols>
  <sheetData>
    <row r="1" spans="1:7" ht="33" customHeight="1" x14ac:dyDescent="0.15"/>
    <row r="2" spans="1:7" ht="24.95" customHeight="1" x14ac:dyDescent="0.15">
      <c r="A2" s="11" t="s">
        <v>71</v>
      </c>
    </row>
    <row r="3" spans="1:7" ht="24.95" customHeight="1" x14ac:dyDescent="0.15"/>
    <row r="4" spans="1:7" ht="24" customHeight="1" x14ac:dyDescent="0.15">
      <c r="A4" t="s">
        <v>45</v>
      </c>
      <c r="G4" t="s">
        <v>26</v>
      </c>
    </row>
    <row r="5" spans="1:7" ht="24" customHeight="1" x14ac:dyDescent="0.15">
      <c r="A5" s="181" t="s">
        <v>38</v>
      </c>
      <c r="B5" s="182"/>
      <c r="C5" s="12" t="s">
        <v>0</v>
      </c>
      <c r="D5" s="12" t="s">
        <v>1</v>
      </c>
      <c r="E5" s="12" t="s">
        <v>2</v>
      </c>
      <c r="F5" s="15" t="s">
        <v>47</v>
      </c>
      <c r="G5" s="15" t="s">
        <v>41</v>
      </c>
    </row>
    <row r="6" spans="1:7" ht="24" customHeight="1" x14ac:dyDescent="0.15">
      <c r="A6" s="168" t="s">
        <v>3</v>
      </c>
      <c r="B6" s="169"/>
      <c r="C6" s="32">
        <f>SUM(C7:C8)</f>
        <v>5084642</v>
      </c>
      <c r="D6" s="32">
        <f>SUM(D7:D8)</f>
        <v>30379</v>
      </c>
      <c r="E6" s="32">
        <f t="shared" ref="E6:E17" si="0">C6+D6</f>
        <v>5115021</v>
      </c>
      <c r="F6" s="33">
        <f>E6/C6%-100</f>
        <v>0.59746585895329929</v>
      </c>
      <c r="G6" s="21"/>
    </row>
    <row r="7" spans="1:7" ht="24" customHeight="1" x14ac:dyDescent="0.15">
      <c r="A7" s="29"/>
      <c r="B7" s="12" t="s">
        <v>53</v>
      </c>
      <c r="C7" s="32">
        <v>5012037</v>
      </c>
      <c r="D7" s="32">
        <v>-156630</v>
      </c>
      <c r="E7" s="32">
        <f t="shared" si="0"/>
        <v>4855407</v>
      </c>
      <c r="F7" s="33">
        <f>E7/C7%-100</f>
        <v>-3.1250766903755931</v>
      </c>
      <c r="G7" s="30" t="s">
        <v>56</v>
      </c>
    </row>
    <row r="8" spans="1:7" ht="24" customHeight="1" x14ac:dyDescent="0.15">
      <c r="A8" s="2"/>
      <c r="B8" s="12" t="s">
        <v>22</v>
      </c>
      <c r="C8" s="32">
        <v>72605</v>
      </c>
      <c r="D8" s="32">
        <v>187009</v>
      </c>
      <c r="E8" s="32">
        <f t="shared" si="0"/>
        <v>259614</v>
      </c>
      <c r="F8" s="33">
        <f>E8/C8%-100</f>
        <v>257.570415260657</v>
      </c>
      <c r="G8" s="21" t="s">
        <v>66</v>
      </c>
    </row>
    <row r="9" spans="1:7" ht="24" customHeight="1" x14ac:dyDescent="0.15">
      <c r="A9" s="168" t="s">
        <v>62</v>
      </c>
      <c r="B9" s="169"/>
      <c r="C9" s="32">
        <f>C10</f>
        <v>3596939</v>
      </c>
      <c r="D9" s="32">
        <f>D10</f>
        <v>-14871</v>
      </c>
      <c r="E9" s="32">
        <f>C9+D9</f>
        <v>3582068</v>
      </c>
      <c r="F9" s="33">
        <f>E9/C9%-100</f>
        <v>-0.41343486781399008</v>
      </c>
      <c r="G9" s="170" t="s">
        <v>64</v>
      </c>
    </row>
    <row r="10" spans="1:7" ht="24" customHeight="1" x14ac:dyDescent="0.15">
      <c r="A10" s="2"/>
      <c r="B10" s="12" t="s">
        <v>62</v>
      </c>
      <c r="C10" s="32">
        <v>3596939</v>
      </c>
      <c r="D10" s="32">
        <v>-14871</v>
      </c>
      <c r="E10" s="32">
        <f>C10+D10</f>
        <v>3582068</v>
      </c>
      <c r="F10" s="33">
        <f>E10/C10%-100</f>
        <v>-0.41343486781399008</v>
      </c>
      <c r="G10" s="183"/>
    </row>
    <row r="11" spans="1:7" ht="24" customHeight="1" x14ac:dyDescent="0.15">
      <c r="A11" s="168" t="s">
        <v>5</v>
      </c>
      <c r="B11" s="169"/>
      <c r="C11" s="32">
        <v>1106266</v>
      </c>
      <c r="D11" s="32">
        <f>SUM(D12:D12)</f>
        <v>-92495</v>
      </c>
      <c r="E11" s="32">
        <f t="shared" si="0"/>
        <v>1013771</v>
      </c>
      <c r="F11" s="33">
        <v>-0.1</v>
      </c>
      <c r="G11" s="175" t="s">
        <v>80</v>
      </c>
    </row>
    <row r="12" spans="1:7" ht="24" customHeight="1" x14ac:dyDescent="0.15">
      <c r="A12" s="29"/>
      <c r="B12" s="12" t="s">
        <v>65</v>
      </c>
      <c r="C12" s="32">
        <v>233970</v>
      </c>
      <c r="D12" s="32">
        <v>-92495</v>
      </c>
      <c r="E12" s="32">
        <f t="shared" si="0"/>
        <v>141475</v>
      </c>
      <c r="F12" s="33">
        <f>E12/C12%-100</f>
        <v>-39.532846091379234</v>
      </c>
      <c r="G12" s="184"/>
    </row>
    <row r="13" spans="1:7" ht="24" customHeight="1" x14ac:dyDescent="0.15">
      <c r="A13" s="168" t="s">
        <v>63</v>
      </c>
      <c r="B13" s="169"/>
      <c r="C13" s="32">
        <v>3639317</v>
      </c>
      <c r="D13" s="32">
        <f>D14</f>
        <v>-1049642</v>
      </c>
      <c r="E13" s="32">
        <f>C13+D13</f>
        <v>2589675</v>
      </c>
      <c r="F13" s="33">
        <f>E13/C13%-100</f>
        <v>-28.841730467557511</v>
      </c>
      <c r="G13" s="170" t="s">
        <v>67</v>
      </c>
    </row>
    <row r="14" spans="1:7" ht="24" customHeight="1" x14ac:dyDescent="0.15">
      <c r="A14" s="2"/>
      <c r="B14" s="16" t="s">
        <v>63</v>
      </c>
      <c r="C14" s="32">
        <v>3374489</v>
      </c>
      <c r="D14" s="32">
        <v>-1049642</v>
      </c>
      <c r="E14" s="32">
        <f>C14+D14</f>
        <v>2324847</v>
      </c>
      <c r="F14" s="33">
        <f>E14/C14%-100</f>
        <v>-31.105213263400771</v>
      </c>
      <c r="G14" s="183"/>
    </row>
    <row r="15" spans="1:7" ht="24" customHeight="1" x14ac:dyDescent="0.15">
      <c r="A15" s="168" t="s">
        <v>8</v>
      </c>
      <c r="B15" s="169"/>
      <c r="C15" s="32">
        <v>3626038</v>
      </c>
      <c r="D15" s="32">
        <f>D16</f>
        <v>30000</v>
      </c>
      <c r="E15" s="32">
        <f t="shared" si="0"/>
        <v>3656038</v>
      </c>
      <c r="F15" s="33">
        <f>E15/C15%-100</f>
        <v>0.82734929970398241</v>
      </c>
      <c r="G15" s="43" t="s">
        <v>78</v>
      </c>
    </row>
    <row r="16" spans="1:7" ht="24" customHeight="1" x14ac:dyDescent="0.15">
      <c r="A16" s="2"/>
      <c r="B16" s="16" t="s">
        <v>76</v>
      </c>
      <c r="C16" s="32">
        <v>0</v>
      </c>
      <c r="D16" s="32">
        <v>30000</v>
      </c>
      <c r="E16" s="32">
        <f t="shared" si="0"/>
        <v>30000</v>
      </c>
      <c r="F16" s="34" t="s">
        <v>34</v>
      </c>
      <c r="G16" s="19"/>
    </row>
    <row r="17" spans="1:7" ht="24" customHeight="1" x14ac:dyDescent="0.15">
      <c r="A17" s="179" t="s">
        <v>42</v>
      </c>
      <c r="B17" s="180"/>
      <c r="C17" s="32">
        <v>23414078</v>
      </c>
      <c r="D17" s="32">
        <f>D6+D9+D11+D13+D15</f>
        <v>-1096629</v>
      </c>
      <c r="E17" s="32">
        <f t="shared" si="0"/>
        <v>22317449</v>
      </c>
      <c r="F17" s="33">
        <f>E17/C17%-100</f>
        <v>-4.683630933492239</v>
      </c>
      <c r="G17" s="8"/>
    </row>
    <row r="18" spans="1:7" ht="24" customHeight="1" x14ac:dyDescent="0.15">
      <c r="C18" s="24"/>
      <c r="D18" s="24"/>
      <c r="E18" s="24"/>
      <c r="F18" s="24"/>
      <c r="G18" s="24"/>
    </row>
    <row r="19" spans="1:7" ht="24" customHeight="1" x14ac:dyDescent="0.15">
      <c r="C19" s="24"/>
      <c r="D19" s="24"/>
      <c r="E19" s="24"/>
      <c r="F19" s="24"/>
      <c r="G19" s="24"/>
    </row>
    <row r="20" spans="1:7" ht="24" customHeight="1" x14ac:dyDescent="0.15">
      <c r="A20" t="s">
        <v>46</v>
      </c>
      <c r="C20" s="24"/>
      <c r="D20" s="24"/>
      <c r="E20" s="24"/>
      <c r="F20" s="24"/>
      <c r="G20" s="25" t="s">
        <v>50</v>
      </c>
    </row>
    <row r="21" spans="1:7" ht="24" customHeight="1" x14ac:dyDescent="0.15">
      <c r="A21" s="179" t="s">
        <v>39</v>
      </c>
      <c r="B21" s="180"/>
      <c r="C21" s="26" t="s">
        <v>0</v>
      </c>
      <c r="D21" s="26" t="s">
        <v>1</v>
      </c>
      <c r="E21" s="26" t="s">
        <v>2</v>
      </c>
      <c r="F21" s="27" t="s">
        <v>47</v>
      </c>
      <c r="G21" s="28" t="s">
        <v>40</v>
      </c>
    </row>
    <row r="22" spans="1:7" ht="24" customHeight="1" x14ac:dyDescent="0.15">
      <c r="A22" s="168" t="s">
        <v>10</v>
      </c>
      <c r="B22" s="169"/>
      <c r="C22" s="39">
        <v>14639341</v>
      </c>
      <c r="D22" s="40">
        <f>SUM(D23:D24)</f>
        <v>0</v>
      </c>
      <c r="E22" s="39">
        <f>C22+D22</f>
        <v>14639341</v>
      </c>
      <c r="F22" s="41">
        <f t="shared" ref="F22:F27" si="1">E22/C22%-100</f>
        <v>0</v>
      </c>
      <c r="G22" s="170" t="s">
        <v>75</v>
      </c>
    </row>
    <row r="23" spans="1:7" ht="24" customHeight="1" x14ac:dyDescent="0.15">
      <c r="A23" s="38"/>
      <c r="B23" s="36" t="s">
        <v>74</v>
      </c>
      <c r="C23" s="39">
        <v>54405</v>
      </c>
      <c r="D23" s="40">
        <v>-36</v>
      </c>
      <c r="E23" s="39">
        <f t="shared" ref="E23:E31" si="2">C23+D23</f>
        <v>54369</v>
      </c>
      <c r="F23" s="42">
        <f t="shared" si="1"/>
        <v>-6.617038875101855E-2</v>
      </c>
      <c r="G23" s="185"/>
    </row>
    <row r="24" spans="1:7" ht="24" customHeight="1" x14ac:dyDescent="0.15">
      <c r="A24" s="37"/>
      <c r="B24" s="36" t="s">
        <v>73</v>
      </c>
      <c r="C24" s="39">
        <v>137360</v>
      </c>
      <c r="D24" s="40">
        <v>36</v>
      </c>
      <c r="E24" s="39">
        <f t="shared" si="2"/>
        <v>137396</v>
      </c>
      <c r="F24" s="41">
        <f t="shared" si="1"/>
        <v>2.6208503203264399E-2</v>
      </c>
      <c r="G24" s="183"/>
    </row>
    <row r="25" spans="1:7" ht="24" customHeight="1" x14ac:dyDescent="0.15">
      <c r="A25" s="168" t="s">
        <v>15</v>
      </c>
      <c r="B25" s="169"/>
      <c r="C25" s="32">
        <v>3348601</v>
      </c>
      <c r="D25" s="32">
        <f>D26</f>
        <v>-1027094</v>
      </c>
      <c r="E25" s="32">
        <f t="shared" si="2"/>
        <v>2321507</v>
      </c>
      <c r="F25" s="33">
        <f t="shared" si="1"/>
        <v>-30.67233151993922</v>
      </c>
      <c r="G25" s="170" t="s">
        <v>68</v>
      </c>
    </row>
    <row r="26" spans="1:7" ht="24" customHeight="1" x14ac:dyDescent="0.15">
      <c r="A26" s="3"/>
      <c r="B26" s="17" t="s">
        <v>15</v>
      </c>
      <c r="C26" s="32">
        <v>3347903</v>
      </c>
      <c r="D26" s="32">
        <v>-1027094</v>
      </c>
      <c r="E26" s="32">
        <f t="shared" si="2"/>
        <v>2320809</v>
      </c>
      <c r="F26" s="35">
        <f t="shared" si="1"/>
        <v>-30.678726354975041</v>
      </c>
      <c r="G26" s="183"/>
    </row>
    <row r="27" spans="1:7" ht="24" customHeight="1" x14ac:dyDescent="0.15">
      <c r="A27" s="168" t="s">
        <v>20</v>
      </c>
      <c r="B27" s="169"/>
      <c r="C27" s="32">
        <v>325331</v>
      </c>
      <c r="D27" s="32">
        <f>D28+D29</f>
        <v>3944</v>
      </c>
      <c r="E27" s="32">
        <f>C27+D27</f>
        <v>329275</v>
      </c>
      <c r="F27" s="33">
        <f t="shared" si="1"/>
        <v>1.2123037767688913</v>
      </c>
      <c r="G27" s="170" t="s">
        <v>79</v>
      </c>
    </row>
    <row r="28" spans="1:7" ht="24" customHeight="1" x14ac:dyDescent="0.15">
      <c r="A28" s="3"/>
      <c r="B28" s="17" t="s">
        <v>69</v>
      </c>
      <c r="C28" s="32">
        <v>0</v>
      </c>
      <c r="D28" s="32">
        <v>428</v>
      </c>
      <c r="E28" s="32">
        <f>C28+D28</f>
        <v>428</v>
      </c>
      <c r="F28" s="34" t="s">
        <v>72</v>
      </c>
      <c r="G28" s="185"/>
    </row>
    <row r="29" spans="1:7" ht="24" customHeight="1" x14ac:dyDescent="0.15">
      <c r="A29" s="6"/>
      <c r="B29" s="17" t="s">
        <v>77</v>
      </c>
      <c r="C29" s="32">
        <v>0</v>
      </c>
      <c r="D29" s="32">
        <v>3516</v>
      </c>
      <c r="E29" s="32">
        <f>C29+D29</f>
        <v>3516</v>
      </c>
      <c r="F29" s="34" t="s">
        <v>34</v>
      </c>
      <c r="G29" s="183"/>
    </row>
    <row r="30" spans="1:7" ht="24" customHeight="1" x14ac:dyDescent="0.15">
      <c r="A30" s="168" t="s">
        <v>70</v>
      </c>
      <c r="B30" s="169"/>
      <c r="C30" s="32">
        <v>554657</v>
      </c>
      <c r="D30" s="32">
        <v>-73479</v>
      </c>
      <c r="E30" s="32">
        <f>C30+D30</f>
        <v>481178</v>
      </c>
      <c r="F30" s="33">
        <f>E30/C30%-100</f>
        <v>-13.24764674384349</v>
      </c>
      <c r="G30" s="21"/>
    </row>
    <row r="31" spans="1:7" ht="24" customHeight="1" x14ac:dyDescent="0.15">
      <c r="A31" s="1" t="s">
        <v>43</v>
      </c>
      <c r="B31" s="1"/>
      <c r="C31" s="32">
        <v>23414078</v>
      </c>
      <c r="D31" s="32">
        <f>D25+D27+D30</f>
        <v>-1096629</v>
      </c>
      <c r="E31" s="32">
        <f t="shared" si="2"/>
        <v>22317449</v>
      </c>
      <c r="F31" s="33">
        <f>E31/C31%-100</f>
        <v>-4.683630933492239</v>
      </c>
      <c r="G31" s="8"/>
    </row>
    <row r="32" spans="1:7" x14ac:dyDescent="0.15">
      <c r="C32" s="24"/>
      <c r="D32" s="24"/>
      <c r="E32" s="24"/>
      <c r="F32" s="24"/>
      <c r="G32" s="24"/>
    </row>
    <row r="33" spans="3:7" x14ac:dyDescent="0.15">
      <c r="C33" s="24"/>
      <c r="D33" s="24"/>
      <c r="E33" s="24"/>
      <c r="F33" s="24"/>
      <c r="G33" s="24"/>
    </row>
    <row r="34" spans="3:7" x14ac:dyDescent="0.15">
      <c r="C34" s="24"/>
      <c r="D34" s="24"/>
      <c r="E34" s="24"/>
      <c r="F34" s="24"/>
      <c r="G34" s="24"/>
    </row>
    <row r="35" spans="3:7" x14ac:dyDescent="0.15">
      <c r="C35" s="24"/>
      <c r="D35" s="24"/>
      <c r="E35" s="24"/>
      <c r="F35" s="24"/>
      <c r="G35" s="24"/>
    </row>
    <row r="36" spans="3:7" x14ac:dyDescent="0.15">
      <c r="C36" s="24"/>
      <c r="D36" s="24"/>
      <c r="E36" s="24"/>
      <c r="F36" s="24"/>
      <c r="G36" s="24"/>
    </row>
    <row r="37" spans="3:7" x14ac:dyDescent="0.15">
      <c r="C37" s="24"/>
      <c r="D37" s="24"/>
      <c r="E37" s="24"/>
      <c r="F37" s="24"/>
      <c r="G37" s="24"/>
    </row>
    <row r="38" spans="3:7" x14ac:dyDescent="0.15">
      <c r="C38" s="24"/>
      <c r="D38" s="24"/>
      <c r="E38" s="24"/>
      <c r="F38" s="24"/>
      <c r="G38" s="24"/>
    </row>
    <row r="39" spans="3:7" x14ac:dyDescent="0.15">
      <c r="C39" s="24"/>
      <c r="D39" s="24"/>
      <c r="E39" s="24"/>
      <c r="F39" s="24"/>
      <c r="G39" s="24"/>
    </row>
    <row r="40" spans="3:7" x14ac:dyDescent="0.15">
      <c r="C40" s="24"/>
      <c r="D40" s="24"/>
      <c r="E40" s="24"/>
      <c r="F40" s="24"/>
      <c r="G40" s="24"/>
    </row>
    <row r="41" spans="3:7" x14ac:dyDescent="0.15">
      <c r="C41" s="24"/>
      <c r="D41" s="24"/>
      <c r="E41" s="24"/>
      <c r="F41" s="24"/>
      <c r="G41" s="24"/>
    </row>
    <row r="42" spans="3:7" x14ac:dyDescent="0.15">
      <c r="C42" s="24"/>
      <c r="D42" s="24"/>
      <c r="E42" s="24"/>
      <c r="F42" s="24"/>
      <c r="G42" s="24"/>
    </row>
    <row r="43" spans="3:7" x14ac:dyDescent="0.15">
      <c r="C43" s="24"/>
      <c r="D43" s="24"/>
      <c r="E43" s="24"/>
      <c r="F43" s="24"/>
      <c r="G43" s="24"/>
    </row>
    <row r="44" spans="3:7" x14ac:dyDescent="0.15">
      <c r="C44" s="24"/>
      <c r="D44" s="24"/>
      <c r="E44" s="24"/>
      <c r="F44" s="24"/>
      <c r="G44" s="24"/>
    </row>
    <row r="45" spans="3:7" x14ac:dyDescent="0.15">
      <c r="C45" s="24"/>
      <c r="D45" s="24"/>
      <c r="E45" s="24"/>
      <c r="F45" s="24"/>
      <c r="G45" s="24"/>
    </row>
    <row r="46" spans="3:7" x14ac:dyDescent="0.15">
      <c r="C46" s="24"/>
      <c r="D46" s="24"/>
      <c r="E46" s="24"/>
      <c r="F46" s="24"/>
      <c r="G46" s="24"/>
    </row>
    <row r="47" spans="3:7" x14ac:dyDescent="0.15">
      <c r="C47" s="24"/>
      <c r="D47" s="24"/>
      <c r="E47" s="24"/>
      <c r="F47" s="24"/>
      <c r="G47" s="24"/>
    </row>
    <row r="48" spans="3:7" x14ac:dyDescent="0.15">
      <c r="C48" s="24"/>
      <c r="D48" s="24"/>
      <c r="E48" s="24"/>
      <c r="F48" s="24"/>
      <c r="G48" s="24"/>
    </row>
    <row r="49" spans="3:7" x14ac:dyDescent="0.15">
      <c r="C49" s="24"/>
      <c r="D49" s="24"/>
      <c r="E49" s="24"/>
      <c r="F49" s="24"/>
      <c r="G49" s="24"/>
    </row>
    <row r="50" spans="3:7" x14ac:dyDescent="0.15">
      <c r="C50" s="24"/>
      <c r="D50" s="24"/>
      <c r="E50" s="24"/>
      <c r="F50" s="24"/>
      <c r="G50" s="24"/>
    </row>
    <row r="51" spans="3:7" x14ac:dyDescent="0.15">
      <c r="C51" s="24"/>
      <c r="D51" s="24"/>
      <c r="E51" s="24"/>
      <c r="F51" s="24"/>
      <c r="G51" s="24"/>
    </row>
    <row r="52" spans="3:7" x14ac:dyDescent="0.15">
      <c r="C52" s="24"/>
      <c r="D52" s="24"/>
      <c r="E52" s="24"/>
      <c r="F52" s="24"/>
      <c r="G52" s="24"/>
    </row>
    <row r="53" spans="3:7" x14ac:dyDescent="0.15">
      <c r="C53" s="24"/>
      <c r="D53" s="24"/>
      <c r="E53" s="24"/>
      <c r="F53" s="24"/>
      <c r="G53" s="24"/>
    </row>
    <row r="54" spans="3:7" x14ac:dyDescent="0.15">
      <c r="C54" s="24"/>
      <c r="D54" s="24"/>
      <c r="E54" s="24"/>
      <c r="F54" s="24"/>
      <c r="G54" s="24"/>
    </row>
    <row r="55" spans="3:7" x14ac:dyDescent="0.15">
      <c r="C55" s="24"/>
      <c r="D55" s="24"/>
      <c r="E55" s="24"/>
      <c r="F55" s="24"/>
      <c r="G55" s="24"/>
    </row>
    <row r="56" spans="3:7" x14ac:dyDescent="0.15">
      <c r="C56" s="24"/>
      <c r="D56" s="24"/>
      <c r="E56" s="24"/>
      <c r="F56" s="24"/>
      <c r="G56" s="24"/>
    </row>
    <row r="57" spans="3:7" x14ac:dyDescent="0.15">
      <c r="C57" s="24"/>
      <c r="D57" s="24"/>
      <c r="E57" s="24"/>
      <c r="F57" s="24"/>
      <c r="G57" s="24"/>
    </row>
    <row r="58" spans="3:7" x14ac:dyDescent="0.15">
      <c r="C58" s="24"/>
      <c r="D58" s="24"/>
      <c r="E58" s="24"/>
      <c r="F58" s="24"/>
      <c r="G58" s="24"/>
    </row>
    <row r="59" spans="3:7" x14ac:dyDescent="0.15">
      <c r="C59" s="24"/>
      <c r="D59" s="24"/>
      <c r="E59" s="24"/>
      <c r="F59" s="24"/>
      <c r="G59" s="24"/>
    </row>
  </sheetData>
  <mergeCells count="18">
    <mergeCell ref="A30:B30"/>
    <mergeCell ref="G9:G10"/>
    <mergeCell ref="G13:G14"/>
    <mergeCell ref="A27:B27"/>
    <mergeCell ref="A17:B17"/>
    <mergeCell ref="A9:B9"/>
    <mergeCell ref="A13:B13"/>
    <mergeCell ref="G11:G12"/>
    <mergeCell ref="G27:G29"/>
    <mergeCell ref="G25:G26"/>
    <mergeCell ref="G22:G24"/>
    <mergeCell ref="A25:B25"/>
    <mergeCell ref="A22:B22"/>
    <mergeCell ref="A5:B5"/>
    <mergeCell ref="A21:B21"/>
    <mergeCell ref="A6:B6"/>
    <mergeCell ref="A11:B11"/>
    <mergeCell ref="A15:B15"/>
  </mergeCells>
  <phoneticPr fontId="2"/>
  <pageMargins left="0.59055118110236227" right="0" top="0.78740157480314965" bottom="0.98425196850393704" header="0.51181102362204722" footer="0.51181102362204722"/>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topLeftCell="A23" zoomScaleNormal="100" workbookViewId="0">
      <selection activeCell="F38" sqref="F38"/>
    </sheetView>
  </sheetViews>
  <sheetFormatPr defaultRowHeight="13.5" x14ac:dyDescent="0.15"/>
  <cols>
    <col min="1" max="1" width="3.875" customWidth="1"/>
    <col min="2" max="2" width="26.875" customWidth="1"/>
    <col min="3" max="5" width="11.625" customWidth="1"/>
    <col min="6" max="6" width="9.375" customWidth="1"/>
    <col min="7" max="7" width="20.125" customWidth="1"/>
  </cols>
  <sheetData>
    <row r="1" spans="1:7" ht="33" customHeight="1" x14ac:dyDescent="0.15"/>
    <row r="2" spans="1:7" ht="24.95" customHeight="1" x14ac:dyDescent="0.15">
      <c r="A2" s="11" t="s">
        <v>81</v>
      </c>
    </row>
    <row r="3" spans="1:7" ht="11.25" customHeight="1" x14ac:dyDescent="0.15"/>
    <row r="4" spans="1:7" ht="22.5" customHeight="1" x14ac:dyDescent="0.15">
      <c r="A4" t="s">
        <v>45</v>
      </c>
      <c r="G4" t="s">
        <v>26</v>
      </c>
    </row>
    <row r="5" spans="1:7" ht="21.75" customHeight="1" x14ac:dyDescent="0.15">
      <c r="A5" s="181" t="s">
        <v>38</v>
      </c>
      <c r="B5" s="182"/>
      <c r="C5" s="12" t="s">
        <v>0</v>
      </c>
      <c r="D5" s="12" t="s">
        <v>1</v>
      </c>
      <c r="E5" s="12" t="s">
        <v>2</v>
      </c>
      <c r="F5" s="15" t="s">
        <v>47</v>
      </c>
      <c r="G5" s="15" t="s">
        <v>41</v>
      </c>
    </row>
    <row r="6" spans="1:7" ht="21.75" customHeight="1" x14ac:dyDescent="0.15">
      <c r="A6" s="168" t="s">
        <v>82</v>
      </c>
      <c r="B6" s="169"/>
      <c r="C6" s="32">
        <f>SUM(C7:C8)</f>
        <v>4789366</v>
      </c>
      <c r="D6" s="32">
        <f>SUM(D7:D8)</f>
        <v>-234885</v>
      </c>
      <c r="E6" s="32">
        <f>C6+D6</f>
        <v>4554481</v>
      </c>
      <c r="F6" s="33">
        <f t="shared" ref="F6:F16" si="0">E6/C6%-100</f>
        <v>-4.9043025736600754</v>
      </c>
      <c r="G6" s="186" t="s">
        <v>91</v>
      </c>
    </row>
    <row r="7" spans="1:7" ht="21.75" customHeight="1" x14ac:dyDescent="0.15">
      <c r="A7" s="29"/>
      <c r="B7" s="12" t="s">
        <v>83</v>
      </c>
      <c r="C7" s="32">
        <v>4439642</v>
      </c>
      <c r="D7" s="32">
        <v>-208974</v>
      </c>
      <c r="E7" s="32">
        <f>C7+D7</f>
        <v>4230668</v>
      </c>
      <c r="F7" s="33">
        <f t="shared" si="0"/>
        <v>-4.7070011500927222</v>
      </c>
      <c r="G7" s="187"/>
    </row>
    <row r="8" spans="1:7" ht="21.75" customHeight="1" x14ac:dyDescent="0.15">
      <c r="A8" s="2"/>
      <c r="B8" s="12" t="s">
        <v>84</v>
      </c>
      <c r="C8" s="32">
        <v>349724</v>
      </c>
      <c r="D8" s="32">
        <v>-25911</v>
      </c>
      <c r="E8" s="32">
        <f>C8+D8</f>
        <v>323813</v>
      </c>
      <c r="F8" s="33">
        <f t="shared" si="0"/>
        <v>-7.4089853713213785</v>
      </c>
      <c r="G8" s="188"/>
    </row>
    <row r="9" spans="1:7" ht="21.75" customHeight="1" x14ac:dyDescent="0.15">
      <c r="A9" s="168" t="s">
        <v>3</v>
      </c>
      <c r="B9" s="169"/>
      <c r="C9" s="32">
        <f>SUM(C10:C11)</f>
        <v>4921448</v>
      </c>
      <c r="D9" s="32">
        <f>SUM(D10:D11)</f>
        <v>-466388</v>
      </c>
      <c r="E9" s="32">
        <f t="shared" ref="E9:E23" si="1">C9+D9</f>
        <v>4455060</v>
      </c>
      <c r="F9" s="33">
        <f t="shared" si="0"/>
        <v>-9.4766418338667933</v>
      </c>
      <c r="G9" s="21"/>
    </row>
    <row r="10" spans="1:7" ht="22.5" x14ac:dyDescent="0.15">
      <c r="A10" s="29"/>
      <c r="B10" s="12" t="s">
        <v>53</v>
      </c>
      <c r="C10" s="32">
        <v>4660867</v>
      </c>
      <c r="D10" s="32">
        <v>-349157</v>
      </c>
      <c r="E10" s="32">
        <f t="shared" si="1"/>
        <v>4311710</v>
      </c>
      <c r="F10" s="33">
        <f t="shared" si="0"/>
        <v>-7.4912457274579936</v>
      </c>
      <c r="G10" s="30" t="s">
        <v>56</v>
      </c>
    </row>
    <row r="11" spans="1:7" ht="22.5" x14ac:dyDescent="0.15">
      <c r="A11" s="2"/>
      <c r="B11" s="12" t="s">
        <v>22</v>
      </c>
      <c r="C11" s="32">
        <v>260581</v>
      </c>
      <c r="D11" s="32">
        <v>-117231</v>
      </c>
      <c r="E11" s="32">
        <f t="shared" si="1"/>
        <v>143350</v>
      </c>
      <c r="F11" s="33">
        <f t="shared" si="0"/>
        <v>-44.988314573971238</v>
      </c>
      <c r="G11" s="21" t="s">
        <v>66</v>
      </c>
    </row>
    <row r="12" spans="1:7" ht="21.75" customHeight="1" x14ac:dyDescent="0.15">
      <c r="A12" s="168" t="s">
        <v>85</v>
      </c>
      <c r="B12" s="169"/>
      <c r="C12" s="32">
        <f>C13</f>
        <v>639594</v>
      </c>
      <c r="D12" s="32">
        <f>D13</f>
        <v>198075</v>
      </c>
      <c r="E12" s="32">
        <f>C12+D12</f>
        <v>837669</v>
      </c>
      <c r="F12" s="33">
        <f t="shared" si="0"/>
        <v>30.968864623495534</v>
      </c>
      <c r="G12" s="170" t="s">
        <v>86</v>
      </c>
    </row>
    <row r="13" spans="1:7" ht="21.75" customHeight="1" x14ac:dyDescent="0.15">
      <c r="A13" s="2"/>
      <c r="B13" s="12" t="s">
        <v>85</v>
      </c>
      <c r="C13" s="32">
        <v>639594</v>
      </c>
      <c r="D13" s="32">
        <v>198075</v>
      </c>
      <c r="E13" s="32">
        <f>C13+D13</f>
        <v>837669</v>
      </c>
      <c r="F13" s="33">
        <f t="shared" si="0"/>
        <v>30.968864623495534</v>
      </c>
      <c r="G13" s="183"/>
    </row>
    <row r="14" spans="1:7" ht="21.75" customHeight="1" x14ac:dyDescent="0.15">
      <c r="A14" s="168" t="s">
        <v>62</v>
      </c>
      <c r="B14" s="169"/>
      <c r="C14" s="32">
        <f>C15</f>
        <v>3834518</v>
      </c>
      <c r="D14" s="32">
        <f>D15</f>
        <v>246010</v>
      </c>
      <c r="E14" s="32">
        <f>C14+D14</f>
        <v>4080528</v>
      </c>
      <c r="F14" s="33">
        <f t="shared" si="0"/>
        <v>6.415669453109885</v>
      </c>
      <c r="G14" s="170" t="s">
        <v>64</v>
      </c>
    </row>
    <row r="15" spans="1:7" ht="21.75" customHeight="1" x14ac:dyDescent="0.15">
      <c r="A15" s="2"/>
      <c r="B15" s="12" t="s">
        <v>62</v>
      </c>
      <c r="C15" s="32">
        <v>3834518</v>
      </c>
      <c r="D15" s="32">
        <v>246010</v>
      </c>
      <c r="E15" s="32">
        <f>C15+D15</f>
        <v>4080528</v>
      </c>
      <c r="F15" s="33">
        <f t="shared" si="0"/>
        <v>6.415669453109885</v>
      </c>
      <c r="G15" s="183"/>
    </row>
    <row r="16" spans="1:7" ht="21.75" customHeight="1" x14ac:dyDescent="0.15">
      <c r="A16" s="168" t="s">
        <v>5</v>
      </c>
      <c r="B16" s="169"/>
      <c r="C16" s="32">
        <v>976718</v>
      </c>
      <c r="D16" s="32">
        <f>SUM(D17:D17)</f>
        <v>-57696</v>
      </c>
      <c r="E16" s="32">
        <f t="shared" si="1"/>
        <v>919022</v>
      </c>
      <c r="F16" s="33">
        <f t="shared" si="0"/>
        <v>-5.9071297959083466</v>
      </c>
      <c r="G16" s="175" t="s">
        <v>87</v>
      </c>
    </row>
    <row r="17" spans="1:7" ht="21.75" customHeight="1" x14ac:dyDescent="0.15">
      <c r="A17" s="29"/>
      <c r="B17" s="12" t="s">
        <v>6</v>
      </c>
      <c r="C17" s="32">
        <v>850844</v>
      </c>
      <c r="D17" s="32">
        <v>-57696</v>
      </c>
      <c r="E17" s="32">
        <f t="shared" si="1"/>
        <v>793148</v>
      </c>
      <c r="F17" s="33">
        <f t="shared" ref="F17:F24" si="2">E17/C17%-100</f>
        <v>-6.7810315404469037</v>
      </c>
      <c r="G17" s="184"/>
    </row>
    <row r="18" spans="1:7" ht="21.75" customHeight="1" x14ac:dyDescent="0.15">
      <c r="A18" s="168" t="s">
        <v>63</v>
      </c>
      <c r="B18" s="169"/>
      <c r="C18" s="32">
        <f>+C19</f>
        <v>2072110</v>
      </c>
      <c r="D18" s="32">
        <f>+D19</f>
        <v>-28717</v>
      </c>
      <c r="E18" s="32">
        <f>+E19</f>
        <v>2043393</v>
      </c>
      <c r="F18" s="33">
        <f t="shared" si="2"/>
        <v>-1.3858820236377341</v>
      </c>
      <c r="G18" s="170" t="s">
        <v>90</v>
      </c>
    </row>
    <row r="19" spans="1:7" ht="21.75" customHeight="1" x14ac:dyDescent="0.15">
      <c r="A19" s="2"/>
      <c r="B19" s="16" t="s">
        <v>63</v>
      </c>
      <c r="C19" s="32">
        <v>2072110</v>
      </c>
      <c r="D19" s="32">
        <v>-28717</v>
      </c>
      <c r="E19" s="32">
        <f>C19+D19</f>
        <v>2043393</v>
      </c>
      <c r="F19" s="33">
        <f t="shared" si="2"/>
        <v>-1.3858820236377341</v>
      </c>
      <c r="G19" s="183"/>
    </row>
    <row r="20" spans="1:7" ht="21.75" customHeight="1" x14ac:dyDescent="0.15">
      <c r="A20" s="168" t="s">
        <v>25</v>
      </c>
      <c r="B20" s="169"/>
      <c r="C20" s="22">
        <v>1</v>
      </c>
      <c r="D20" s="22">
        <f>D21</f>
        <v>5111</v>
      </c>
      <c r="E20" s="22">
        <f>C20+D20</f>
        <v>5112</v>
      </c>
      <c r="F20" s="10" t="s">
        <v>34</v>
      </c>
      <c r="G20" s="18" t="s">
        <v>32</v>
      </c>
    </row>
    <row r="21" spans="1:7" ht="21.75" customHeight="1" x14ac:dyDescent="0.15">
      <c r="A21" s="6"/>
      <c r="B21" s="16" t="s">
        <v>25</v>
      </c>
      <c r="C21" s="22">
        <v>1</v>
      </c>
      <c r="D21" s="22">
        <v>5111</v>
      </c>
      <c r="E21" s="22">
        <f>C21+D21</f>
        <v>5112</v>
      </c>
      <c r="F21" s="10" t="s">
        <v>34</v>
      </c>
      <c r="G21" s="19"/>
    </row>
    <row r="22" spans="1:7" ht="21.75" customHeight="1" x14ac:dyDescent="0.15">
      <c r="A22" s="168" t="s">
        <v>23</v>
      </c>
      <c r="B22" s="169"/>
      <c r="C22" s="44">
        <v>36322</v>
      </c>
      <c r="D22" s="44">
        <f>D23</f>
        <v>5999</v>
      </c>
      <c r="E22" s="44">
        <f t="shared" si="1"/>
        <v>42321</v>
      </c>
      <c r="F22" s="45">
        <f t="shared" si="2"/>
        <v>16.516161004349968</v>
      </c>
      <c r="G22" s="170" t="s">
        <v>89</v>
      </c>
    </row>
    <row r="23" spans="1:7" ht="21.75" customHeight="1" thickBot="1" x14ac:dyDescent="0.2">
      <c r="A23" s="48"/>
      <c r="B23" s="49" t="s">
        <v>88</v>
      </c>
      <c r="C23" s="50">
        <v>11002</v>
      </c>
      <c r="D23" s="50">
        <v>5999</v>
      </c>
      <c r="E23" s="50">
        <f t="shared" si="1"/>
        <v>17001</v>
      </c>
      <c r="F23" s="51">
        <f t="shared" si="2"/>
        <v>54.526449736411564</v>
      </c>
      <c r="G23" s="189"/>
    </row>
    <row r="24" spans="1:7" ht="21.75" customHeight="1" thickTop="1" x14ac:dyDescent="0.15">
      <c r="A24" s="190" t="s">
        <v>42</v>
      </c>
      <c r="B24" s="191"/>
      <c r="C24" s="46">
        <v>20933126</v>
      </c>
      <c r="D24" s="46">
        <f>D6+D9+D12+D14+D16+D18+D20+D22</f>
        <v>-332491</v>
      </c>
      <c r="E24" s="46">
        <v>20600635</v>
      </c>
      <c r="F24" s="47">
        <f t="shared" si="2"/>
        <v>-1.5883485342800725</v>
      </c>
      <c r="G24" s="19"/>
    </row>
    <row r="25" spans="1:7" ht="21.75" customHeight="1" x14ac:dyDescent="0.15">
      <c r="A25" t="s">
        <v>46</v>
      </c>
      <c r="C25" s="24"/>
      <c r="D25" s="24"/>
      <c r="E25" s="24"/>
      <c r="F25" s="24"/>
      <c r="G25" s="25" t="s">
        <v>27</v>
      </c>
    </row>
    <row r="26" spans="1:7" ht="21.75" customHeight="1" x14ac:dyDescent="0.15">
      <c r="A26" s="179" t="s">
        <v>39</v>
      </c>
      <c r="B26" s="180"/>
      <c r="C26" s="26" t="s">
        <v>0</v>
      </c>
      <c r="D26" s="26" t="s">
        <v>1</v>
      </c>
      <c r="E26" s="26" t="s">
        <v>2</v>
      </c>
      <c r="F26" s="27" t="s">
        <v>47</v>
      </c>
      <c r="G26" s="28" t="s">
        <v>40</v>
      </c>
    </row>
    <row r="27" spans="1:7" ht="21.75" customHeight="1" x14ac:dyDescent="0.15">
      <c r="A27" s="168" t="s">
        <v>92</v>
      </c>
      <c r="B27" s="169"/>
      <c r="C27" s="32">
        <v>287937</v>
      </c>
      <c r="D27" s="32">
        <f>D28</f>
        <v>9631</v>
      </c>
      <c r="E27" s="32">
        <f>C27+D27</f>
        <v>297568</v>
      </c>
      <c r="F27" s="33">
        <f>E27/C27%-100</f>
        <v>3.3448289035448795</v>
      </c>
      <c r="G27" s="170" t="s">
        <v>94</v>
      </c>
    </row>
    <row r="28" spans="1:7" ht="21.75" customHeight="1" x14ac:dyDescent="0.15">
      <c r="A28" s="3"/>
      <c r="B28" s="17" t="s">
        <v>93</v>
      </c>
      <c r="C28" s="32">
        <v>175874</v>
      </c>
      <c r="D28" s="32">
        <v>9631</v>
      </c>
      <c r="E28" s="32">
        <f>C28+D28</f>
        <v>185505</v>
      </c>
      <c r="F28" s="35">
        <f>E28/C28%-100</f>
        <v>5.4760794659813286</v>
      </c>
      <c r="G28" s="183"/>
    </row>
    <row r="29" spans="1:7" ht="21.75" customHeight="1" x14ac:dyDescent="0.15">
      <c r="A29" s="168" t="s">
        <v>10</v>
      </c>
      <c r="B29" s="169"/>
      <c r="C29" s="39">
        <v>14593056</v>
      </c>
      <c r="D29" s="40">
        <f>SUM(D30:D31)</f>
        <v>-447108</v>
      </c>
      <c r="E29" s="39">
        <f>C29+D29</f>
        <v>14145948</v>
      </c>
      <c r="F29" s="42">
        <f>E29/C29%-100</f>
        <v>-3.0638407746807843</v>
      </c>
      <c r="G29" s="170" t="s">
        <v>99</v>
      </c>
    </row>
    <row r="30" spans="1:7" ht="21.75" customHeight="1" x14ac:dyDescent="0.15">
      <c r="A30" s="38"/>
      <c r="B30" s="36" t="s">
        <v>11</v>
      </c>
      <c r="C30" s="39">
        <v>13017940</v>
      </c>
      <c r="D30" s="40">
        <v>-371108</v>
      </c>
      <c r="E30" s="39">
        <f>C30+D30</f>
        <v>12646832</v>
      </c>
      <c r="F30" s="42">
        <f t="shared" ref="F30:F35" si="3">E30/C30%-100</f>
        <v>-2.8507428978778506</v>
      </c>
      <c r="G30" s="185"/>
    </row>
    <row r="31" spans="1:7" ht="21.75" customHeight="1" x14ac:dyDescent="0.15">
      <c r="A31" s="37"/>
      <c r="B31" s="36" t="s">
        <v>12</v>
      </c>
      <c r="C31" s="39">
        <v>1409510</v>
      </c>
      <c r="D31" s="40">
        <v>-76000</v>
      </c>
      <c r="E31" s="39">
        <f>C31+D31</f>
        <v>1333510</v>
      </c>
      <c r="F31" s="42">
        <f t="shared" si="3"/>
        <v>-5.3919447183773173</v>
      </c>
      <c r="G31" s="183"/>
    </row>
    <row r="32" spans="1:7" ht="21.75" customHeight="1" x14ac:dyDescent="0.15">
      <c r="A32" s="168" t="s">
        <v>95</v>
      </c>
      <c r="B32" s="169"/>
      <c r="C32" s="32">
        <f>+C33</f>
        <v>2606609</v>
      </c>
      <c r="D32" s="32">
        <f>D33</f>
        <v>4811</v>
      </c>
      <c r="E32" s="32">
        <f t="shared" ref="E32:E37" si="4">C32+D32</f>
        <v>2611420</v>
      </c>
      <c r="F32" s="33">
        <f t="shared" si="3"/>
        <v>0.18456930057404008</v>
      </c>
      <c r="G32" s="170" t="s">
        <v>98</v>
      </c>
    </row>
    <row r="33" spans="1:7" ht="21.75" customHeight="1" x14ac:dyDescent="0.15">
      <c r="A33" s="3"/>
      <c r="B33" s="17" t="s">
        <v>95</v>
      </c>
      <c r="C33" s="32">
        <v>2606609</v>
      </c>
      <c r="D33" s="32">
        <v>4811</v>
      </c>
      <c r="E33" s="32">
        <f t="shared" si="4"/>
        <v>2611420</v>
      </c>
      <c r="F33" s="35">
        <f t="shared" si="3"/>
        <v>0.18456930057404008</v>
      </c>
      <c r="G33" s="183"/>
    </row>
    <row r="34" spans="1:7" ht="21.75" customHeight="1" x14ac:dyDescent="0.15">
      <c r="A34" s="168" t="s">
        <v>58</v>
      </c>
      <c r="B34" s="169"/>
      <c r="C34" s="32">
        <f>+C35</f>
        <v>1100948</v>
      </c>
      <c r="D34" s="32">
        <f>D35</f>
        <v>-3786</v>
      </c>
      <c r="E34" s="32">
        <f t="shared" si="4"/>
        <v>1097162</v>
      </c>
      <c r="F34" s="33">
        <f t="shared" si="3"/>
        <v>-0.34388545144729221</v>
      </c>
      <c r="G34" s="170" t="s">
        <v>96</v>
      </c>
    </row>
    <row r="35" spans="1:7" ht="21.75" customHeight="1" x14ac:dyDescent="0.15">
      <c r="A35" s="3"/>
      <c r="B35" s="17" t="s">
        <v>58</v>
      </c>
      <c r="C35" s="32">
        <v>1100948</v>
      </c>
      <c r="D35" s="32">
        <v>-3786</v>
      </c>
      <c r="E35" s="32">
        <f t="shared" si="4"/>
        <v>1097162</v>
      </c>
      <c r="F35" s="35">
        <f t="shared" si="3"/>
        <v>-0.34388545144729221</v>
      </c>
      <c r="G35" s="183"/>
    </row>
    <row r="36" spans="1:7" ht="21.75" customHeight="1" x14ac:dyDescent="0.15">
      <c r="A36" s="168" t="s">
        <v>20</v>
      </c>
      <c r="B36" s="169"/>
      <c r="C36" s="32">
        <f>+C37</f>
        <v>25003</v>
      </c>
      <c r="D36" s="32">
        <f>+D37</f>
        <v>103961</v>
      </c>
      <c r="E36" s="32">
        <f t="shared" si="4"/>
        <v>128964</v>
      </c>
      <c r="F36" s="33">
        <f>E36/C36%-100</f>
        <v>415.79410470743505</v>
      </c>
      <c r="G36" s="170" t="s">
        <v>97</v>
      </c>
    </row>
    <row r="37" spans="1:7" ht="21.75" customHeight="1" thickBot="1" x14ac:dyDescent="0.2">
      <c r="A37" s="53"/>
      <c r="B37" s="54" t="s">
        <v>21</v>
      </c>
      <c r="C37" s="50">
        <v>25003</v>
      </c>
      <c r="D37" s="50">
        <v>103961</v>
      </c>
      <c r="E37" s="50">
        <f t="shared" si="4"/>
        <v>128964</v>
      </c>
      <c r="F37" s="51">
        <f>E37/C37%-100</f>
        <v>415.79410470743505</v>
      </c>
      <c r="G37" s="189"/>
    </row>
    <row r="38" spans="1:7" ht="21.75" customHeight="1" thickTop="1" x14ac:dyDescent="0.15">
      <c r="A38" s="2" t="s">
        <v>43</v>
      </c>
      <c r="B38" s="2"/>
      <c r="C38" s="52">
        <v>20933126</v>
      </c>
      <c r="D38" s="52">
        <f>SUM(D27,D29,D32,D34,D36)</f>
        <v>-332491</v>
      </c>
      <c r="E38" s="46">
        <f>C38+D38</f>
        <v>20600635</v>
      </c>
      <c r="F38" s="47">
        <f>E38/C38%-100</f>
        <v>-1.5883485342800725</v>
      </c>
      <c r="G38" s="19"/>
    </row>
    <row r="39" spans="1:7" x14ac:dyDescent="0.15">
      <c r="C39" s="24"/>
      <c r="D39" s="24"/>
      <c r="E39" s="24"/>
      <c r="F39" s="24"/>
      <c r="G39" s="24"/>
    </row>
    <row r="42" spans="1:7" x14ac:dyDescent="0.15">
      <c r="C42" s="24"/>
      <c r="D42" s="24"/>
      <c r="E42" s="24"/>
      <c r="F42" s="24"/>
      <c r="G42" s="24"/>
    </row>
    <row r="43" spans="1:7" x14ac:dyDescent="0.15">
      <c r="C43" s="24"/>
      <c r="D43" s="24"/>
      <c r="E43" s="24"/>
      <c r="F43" s="24"/>
      <c r="G43" s="24"/>
    </row>
    <row r="44" spans="1:7" x14ac:dyDescent="0.15">
      <c r="C44" s="24"/>
      <c r="D44" s="24"/>
      <c r="E44" s="24"/>
      <c r="F44" s="24"/>
      <c r="G44" s="24"/>
    </row>
    <row r="45" spans="1:7" x14ac:dyDescent="0.15">
      <c r="C45" s="24"/>
      <c r="D45" s="24"/>
      <c r="E45" s="24"/>
      <c r="F45" s="24"/>
      <c r="G45" s="24"/>
    </row>
    <row r="46" spans="1:7" x14ac:dyDescent="0.15">
      <c r="C46" s="24"/>
      <c r="D46" s="24"/>
      <c r="E46" s="24"/>
      <c r="F46" s="24"/>
      <c r="G46" s="24"/>
    </row>
    <row r="47" spans="1:7" x14ac:dyDescent="0.15">
      <c r="C47" s="24"/>
      <c r="D47" s="24"/>
      <c r="E47" s="24"/>
      <c r="F47" s="24"/>
      <c r="G47" s="24"/>
    </row>
    <row r="48" spans="1:7" x14ac:dyDescent="0.15">
      <c r="C48" s="24"/>
      <c r="D48" s="24"/>
      <c r="E48" s="24"/>
      <c r="F48" s="24"/>
      <c r="G48" s="24"/>
    </row>
    <row r="49" spans="3:7" x14ac:dyDescent="0.15">
      <c r="C49" s="24"/>
      <c r="D49" s="24"/>
      <c r="E49" s="24"/>
      <c r="F49" s="24"/>
      <c r="G49" s="24"/>
    </row>
    <row r="50" spans="3:7" x14ac:dyDescent="0.15">
      <c r="C50" s="24"/>
      <c r="D50" s="24"/>
      <c r="E50" s="24"/>
      <c r="F50" s="24"/>
      <c r="G50" s="24"/>
    </row>
    <row r="51" spans="3:7" x14ac:dyDescent="0.15">
      <c r="C51" s="24"/>
      <c r="D51" s="24"/>
      <c r="E51" s="24"/>
      <c r="F51" s="24"/>
      <c r="G51" s="24"/>
    </row>
    <row r="52" spans="3:7" x14ac:dyDescent="0.15">
      <c r="C52" s="24"/>
      <c r="D52" s="24"/>
      <c r="E52" s="24"/>
      <c r="F52" s="24"/>
      <c r="G52" s="24"/>
    </row>
    <row r="53" spans="3:7" x14ac:dyDescent="0.15">
      <c r="C53" s="24"/>
      <c r="D53" s="24"/>
      <c r="E53" s="24"/>
      <c r="F53" s="24"/>
      <c r="G53" s="24"/>
    </row>
    <row r="54" spans="3:7" x14ac:dyDescent="0.15">
      <c r="C54" s="24"/>
      <c r="D54" s="24"/>
      <c r="E54" s="24"/>
      <c r="F54" s="24"/>
      <c r="G54" s="24"/>
    </row>
    <row r="55" spans="3:7" x14ac:dyDescent="0.15">
      <c r="C55" s="24"/>
      <c r="D55" s="24"/>
      <c r="E55" s="24"/>
      <c r="F55" s="24"/>
      <c r="G55" s="24"/>
    </row>
    <row r="56" spans="3:7" x14ac:dyDescent="0.15">
      <c r="C56" s="24"/>
      <c r="D56" s="24"/>
      <c r="E56" s="24"/>
      <c r="F56" s="24"/>
      <c r="G56" s="24"/>
    </row>
    <row r="57" spans="3:7" x14ac:dyDescent="0.15">
      <c r="C57" s="24"/>
      <c r="D57" s="24"/>
      <c r="E57" s="24"/>
      <c r="F57" s="24"/>
      <c r="G57" s="24"/>
    </row>
    <row r="58" spans="3:7" x14ac:dyDescent="0.15">
      <c r="C58" s="24"/>
      <c r="D58" s="24"/>
      <c r="E58" s="24"/>
      <c r="F58" s="24"/>
      <c r="G58" s="24"/>
    </row>
    <row r="59" spans="3:7" x14ac:dyDescent="0.15">
      <c r="C59" s="24"/>
      <c r="D59" s="24"/>
      <c r="E59" s="24"/>
      <c r="F59" s="24"/>
      <c r="G59" s="24"/>
    </row>
    <row r="60" spans="3:7" x14ac:dyDescent="0.15">
      <c r="C60" s="24"/>
      <c r="D60" s="24"/>
      <c r="E60" s="24"/>
      <c r="F60" s="24"/>
      <c r="G60" s="24"/>
    </row>
    <row r="61" spans="3:7" x14ac:dyDescent="0.15">
      <c r="C61" s="24"/>
      <c r="D61" s="24"/>
      <c r="E61" s="24"/>
      <c r="F61" s="24"/>
      <c r="G61" s="24"/>
    </row>
    <row r="62" spans="3:7" x14ac:dyDescent="0.15">
      <c r="C62" s="24"/>
      <c r="D62" s="24"/>
      <c r="E62" s="24"/>
      <c r="F62" s="24"/>
      <c r="G62" s="24"/>
    </row>
    <row r="63" spans="3:7" x14ac:dyDescent="0.15">
      <c r="C63" s="24"/>
      <c r="D63" s="24"/>
      <c r="E63" s="24"/>
      <c r="F63" s="24"/>
      <c r="G63" s="24"/>
    </row>
    <row r="64" spans="3:7" x14ac:dyDescent="0.15">
      <c r="C64" s="24"/>
      <c r="D64" s="24"/>
      <c r="E64" s="24"/>
      <c r="F64" s="24"/>
      <c r="G64" s="24"/>
    </row>
    <row r="65" spans="3:7" x14ac:dyDescent="0.15">
      <c r="C65" s="24"/>
      <c r="D65" s="24"/>
      <c r="E65" s="24"/>
      <c r="F65" s="24"/>
      <c r="G65" s="24"/>
    </row>
    <row r="66" spans="3:7" x14ac:dyDescent="0.15">
      <c r="C66" s="24"/>
      <c r="D66" s="24"/>
      <c r="E66" s="24"/>
      <c r="F66" s="24"/>
      <c r="G66" s="24"/>
    </row>
  </sheetData>
  <mergeCells count="27">
    <mergeCell ref="A34:B34"/>
    <mergeCell ref="G34:G35"/>
    <mergeCell ref="A36:B36"/>
    <mergeCell ref="G36:G37"/>
    <mergeCell ref="G12:G13"/>
    <mergeCell ref="G22:G23"/>
    <mergeCell ref="A18:B18"/>
    <mergeCell ref="G18:G19"/>
    <mergeCell ref="A22:B22"/>
    <mergeCell ref="A32:B32"/>
    <mergeCell ref="G32:G33"/>
    <mergeCell ref="A24:B24"/>
    <mergeCell ref="A26:B26"/>
    <mergeCell ref="A29:B29"/>
    <mergeCell ref="G29:G31"/>
    <mergeCell ref="A27:B27"/>
    <mergeCell ref="G27:G28"/>
    <mergeCell ref="A20:B20"/>
    <mergeCell ref="A5:B5"/>
    <mergeCell ref="A9:B9"/>
    <mergeCell ref="A14:B14"/>
    <mergeCell ref="G14:G15"/>
    <mergeCell ref="A16:B16"/>
    <mergeCell ref="G16:G17"/>
    <mergeCell ref="G6:G8"/>
    <mergeCell ref="A6:B6"/>
    <mergeCell ref="A12:B12"/>
  </mergeCells>
  <phoneticPr fontId="2"/>
  <pageMargins left="0.78700000000000003" right="0.78700000000000003" top="0.98399999999999999" bottom="0.98399999999999999" header="0.51200000000000001" footer="0.51200000000000001"/>
  <pageSetup paperSize="9" scale="91"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25" zoomScaleNormal="100" workbookViewId="0">
      <selection activeCell="C40" sqref="C40"/>
    </sheetView>
  </sheetViews>
  <sheetFormatPr defaultRowHeight="13.5" x14ac:dyDescent="0.15"/>
  <cols>
    <col min="1" max="1" width="3.875" customWidth="1"/>
    <col min="2" max="2" width="26.875" customWidth="1"/>
    <col min="3" max="3" width="11.625" customWidth="1"/>
    <col min="4" max="4" width="13.875" bestFit="1" customWidth="1"/>
    <col min="5" max="5" width="11.625" customWidth="1"/>
    <col min="6" max="6" width="9.375" customWidth="1"/>
    <col min="7" max="7" width="20.125" customWidth="1"/>
  </cols>
  <sheetData>
    <row r="1" spans="1:7" ht="33" customHeight="1" x14ac:dyDescent="0.15"/>
    <row r="2" spans="1:7" ht="24.95" customHeight="1" x14ac:dyDescent="0.15">
      <c r="A2" s="11" t="s">
        <v>81</v>
      </c>
    </row>
    <row r="3" spans="1:7" ht="11.25" customHeight="1" x14ac:dyDescent="0.15"/>
    <row r="4" spans="1:7" ht="22.5" customHeight="1" x14ac:dyDescent="0.15">
      <c r="A4" t="s">
        <v>45</v>
      </c>
      <c r="G4" t="s">
        <v>26</v>
      </c>
    </row>
    <row r="5" spans="1:7" ht="21.75" customHeight="1" x14ac:dyDescent="0.15">
      <c r="A5" s="181" t="s">
        <v>38</v>
      </c>
      <c r="B5" s="182"/>
      <c r="C5" s="12" t="s">
        <v>0</v>
      </c>
      <c r="D5" s="12" t="s">
        <v>1</v>
      </c>
      <c r="E5" s="12" t="s">
        <v>2</v>
      </c>
      <c r="F5" s="15" t="s">
        <v>47</v>
      </c>
      <c r="G5" s="15" t="s">
        <v>41</v>
      </c>
    </row>
    <row r="6" spans="1:7" ht="21.75" customHeight="1" x14ac:dyDescent="0.15">
      <c r="A6" s="168" t="s">
        <v>82</v>
      </c>
      <c r="B6" s="169"/>
      <c r="C6" s="32">
        <f>SUM(C7:C8)</f>
        <v>4789366</v>
      </c>
      <c r="D6" s="32">
        <f>SUM(D7:D8)</f>
        <v>-234885</v>
      </c>
      <c r="E6" s="32">
        <f t="shared" ref="E6:E17" si="0">C6+D6</f>
        <v>4554481</v>
      </c>
      <c r="F6" s="33">
        <f t="shared" ref="F6:F26" si="1">E6/C6%-100</f>
        <v>-4.9043025736600754</v>
      </c>
      <c r="G6" s="186" t="s">
        <v>91</v>
      </c>
    </row>
    <row r="7" spans="1:7" ht="21.75" customHeight="1" x14ac:dyDescent="0.15">
      <c r="A7" s="29"/>
      <c r="B7" s="12" t="s">
        <v>83</v>
      </c>
      <c r="C7" s="32">
        <v>4439642</v>
      </c>
      <c r="D7" s="32">
        <v>-208974</v>
      </c>
      <c r="E7" s="32">
        <f t="shared" si="0"/>
        <v>4230668</v>
      </c>
      <c r="F7" s="33">
        <f t="shared" si="1"/>
        <v>-4.7070011500927222</v>
      </c>
      <c r="G7" s="187"/>
    </row>
    <row r="8" spans="1:7" ht="21.75" customHeight="1" x14ac:dyDescent="0.15">
      <c r="A8" s="2"/>
      <c r="B8" s="12" t="s">
        <v>84</v>
      </c>
      <c r="C8" s="32">
        <v>349724</v>
      </c>
      <c r="D8" s="32">
        <v>-25911</v>
      </c>
      <c r="E8" s="32">
        <f t="shared" si="0"/>
        <v>323813</v>
      </c>
      <c r="F8" s="33">
        <f t="shared" si="1"/>
        <v>-7.4089853713213785</v>
      </c>
      <c r="G8" s="188"/>
    </row>
    <row r="9" spans="1:7" ht="21.75" customHeight="1" x14ac:dyDescent="0.15">
      <c r="A9" s="168" t="s">
        <v>3</v>
      </c>
      <c r="B9" s="169"/>
      <c r="C9" s="32">
        <f>SUM(C10:C11)</f>
        <v>4921448</v>
      </c>
      <c r="D9" s="32">
        <f>SUM(D10:D11)</f>
        <v>-716388</v>
      </c>
      <c r="E9" s="32">
        <f t="shared" si="0"/>
        <v>4205060</v>
      </c>
      <c r="F9" s="33">
        <f t="shared" si="1"/>
        <v>-14.556447614604494</v>
      </c>
      <c r="G9" s="21"/>
    </row>
    <row r="10" spans="1:7" ht="22.5" x14ac:dyDescent="0.15">
      <c r="A10" s="29"/>
      <c r="B10" s="12" t="s">
        <v>53</v>
      </c>
      <c r="C10" s="32">
        <v>4660867</v>
      </c>
      <c r="D10" s="56">
        <f>-349157-250000</f>
        <v>-599157</v>
      </c>
      <c r="E10" s="32">
        <f t="shared" si="0"/>
        <v>4061710</v>
      </c>
      <c r="F10" s="33">
        <f t="shared" si="1"/>
        <v>-12.855054649703575</v>
      </c>
      <c r="G10" s="30" t="s">
        <v>56</v>
      </c>
    </row>
    <row r="11" spans="1:7" ht="22.5" x14ac:dyDescent="0.15">
      <c r="A11" s="2"/>
      <c r="B11" s="12" t="s">
        <v>22</v>
      </c>
      <c r="C11" s="32">
        <v>260581</v>
      </c>
      <c r="D11" s="32">
        <v>-117231</v>
      </c>
      <c r="E11" s="32">
        <f t="shared" si="0"/>
        <v>143350</v>
      </c>
      <c r="F11" s="33">
        <f t="shared" si="1"/>
        <v>-44.988314573971238</v>
      </c>
      <c r="G11" s="21" t="s">
        <v>66</v>
      </c>
    </row>
    <row r="12" spans="1:7" ht="21.75" customHeight="1" x14ac:dyDescent="0.15">
      <c r="A12" s="168" t="s">
        <v>85</v>
      </c>
      <c r="B12" s="169"/>
      <c r="C12" s="32">
        <f>C13</f>
        <v>639594</v>
      </c>
      <c r="D12" s="32">
        <f>D13</f>
        <v>198075</v>
      </c>
      <c r="E12" s="32">
        <f t="shared" si="0"/>
        <v>837669</v>
      </c>
      <c r="F12" s="33">
        <f t="shared" si="1"/>
        <v>30.968864623495534</v>
      </c>
      <c r="G12" s="170" t="s">
        <v>86</v>
      </c>
    </row>
    <row r="13" spans="1:7" ht="21.75" customHeight="1" x14ac:dyDescent="0.15">
      <c r="A13" s="2"/>
      <c r="B13" s="12" t="s">
        <v>85</v>
      </c>
      <c r="C13" s="32">
        <v>639594</v>
      </c>
      <c r="D13" s="32">
        <v>198075</v>
      </c>
      <c r="E13" s="32">
        <f t="shared" si="0"/>
        <v>837669</v>
      </c>
      <c r="F13" s="33">
        <f t="shared" si="1"/>
        <v>30.968864623495534</v>
      </c>
      <c r="G13" s="183"/>
    </row>
    <row r="14" spans="1:7" ht="21.75" customHeight="1" x14ac:dyDescent="0.15">
      <c r="A14" s="168" t="s">
        <v>62</v>
      </c>
      <c r="B14" s="169"/>
      <c r="C14" s="32">
        <f>C15</f>
        <v>3834518</v>
      </c>
      <c r="D14" s="32">
        <f>D15</f>
        <v>246010</v>
      </c>
      <c r="E14" s="32">
        <f t="shared" si="0"/>
        <v>4080528</v>
      </c>
      <c r="F14" s="33">
        <f t="shared" si="1"/>
        <v>6.415669453109885</v>
      </c>
      <c r="G14" s="170" t="s">
        <v>64</v>
      </c>
    </row>
    <row r="15" spans="1:7" ht="21.75" customHeight="1" x14ac:dyDescent="0.15">
      <c r="A15" s="2"/>
      <c r="B15" s="12" t="s">
        <v>62</v>
      </c>
      <c r="C15" s="32">
        <v>3834518</v>
      </c>
      <c r="D15" s="32">
        <v>246010</v>
      </c>
      <c r="E15" s="32">
        <f t="shared" si="0"/>
        <v>4080528</v>
      </c>
      <c r="F15" s="33">
        <f t="shared" si="1"/>
        <v>6.415669453109885</v>
      </c>
      <c r="G15" s="183"/>
    </row>
    <row r="16" spans="1:7" ht="21.75" customHeight="1" x14ac:dyDescent="0.15">
      <c r="A16" s="168" t="s">
        <v>5</v>
      </c>
      <c r="B16" s="169"/>
      <c r="C16" s="32">
        <v>976718</v>
      </c>
      <c r="D16" s="32">
        <f>SUM(D17:D17)</f>
        <v>-57696</v>
      </c>
      <c r="E16" s="32">
        <f t="shared" si="0"/>
        <v>919022</v>
      </c>
      <c r="F16" s="33">
        <f t="shared" si="1"/>
        <v>-5.9071297959083466</v>
      </c>
      <c r="G16" s="175" t="s">
        <v>87</v>
      </c>
    </row>
    <row r="17" spans="1:7" ht="21.75" customHeight="1" x14ac:dyDescent="0.15">
      <c r="A17" s="29"/>
      <c r="B17" s="12" t="s">
        <v>6</v>
      </c>
      <c r="C17" s="32">
        <v>850844</v>
      </c>
      <c r="D17" s="32">
        <v>-57696</v>
      </c>
      <c r="E17" s="32">
        <f t="shared" si="0"/>
        <v>793148</v>
      </c>
      <c r="F17" s="33">
        <f t="shared" si="1"/>
        <v>-6.7810315404469037</v>
      </c>
      <c r="G17" s="184"/>
    </row>
    <row r="18" spans="1:7" ht="21.75" customHeight="1" x14ac:dyDescent="0.15">
      <c r="A18" s="168" t="s">
        <v>63</v>
      </c>
      <c r="B18" s="169"/>
      <c r="C18" s="32">
        <f>+C19</f>
        <v>2072110</v>
      </c>
      <c r="D18" s="32">
        <f>+D19</f>
        <v>-28717</v>
      </c>
      <c r="E18" s="32">
        <f>+E19</f>
        <v>2043393</v>
      </c>
      <c r="F18" s="33">
        <f t="shared" si="1"/>
        <v>-1.3858820236377341</v>
      </c>
      <c r="G18" s="170" t="s">
        <v>90</v>
      </c>
    </row>
    <row r="19" spans="1:7" ht="21.75" customHeight="1" x14ac:dyDescent="0.15">
      <c r="A19" s="2"/>
      <c r="B19" s="16" t="s">
        <v>63</v>
      </c>
      <c r="C19" s="32">
        <v>2072110</v>
      </c>
      <c r="D19" s="32">
        <v>-28717</v>
      </c>
      <c r="E19" s="32">
        <f t="shared" ref="E19:E26" si="2">C19+D19</f>
        <v>2043393</v>
      </c>
      <c r="F19" s="33">
        <f t="shared" si="1"/>
        <v>-1.3858820236377341</v>
      </c>
      <c r="G19" s="183"/>
    </row>
    <row r="20" spans="1:7" ht="21.75" customHeight="1" x14ac:dyDescent="0.15">
      <c r="A20" s="168" t="s">
        <v>8</v>
      </c>
      <c r="B20" s="169"/>
      <c r="C20" s="22">
        <f>C21</f>
        <v>3663039</v>
      </c>
      <c r="D20" s="57">
        <f>D21</f>
        <v>250000</v>
      </c>
      <c r="E20" s="22">
        <f t="shared" si="2"/>
        <v>3913039</v>
      </c>
      <c r="F20" s="10" t="s">
        <v>34</v>
      </c>
      <c r="G20" s="170" t="s">
        <v>101</v>
      </c>
    </row>
    <row r="21" spans="1:7" ht="21.75" customHeight="1" x14ac:dyDescent="0.15">
      <c r="A21" s="6"/>
      <c r="B21" s="16" t="s">
        <v>8</v>
      </c>
      <c r="C21" s="22">
        <v>3663039</v>
      </c>
      <c r="D21" s="55">
        <v>250000</v>
      </c>
      <c r="E21" s="22">
        <f t="shared" si="2"/>
        <v>3913039</v>
      </c>
      <c r="F21" s="10" t="s">
        <v>34</v>
      </c>
      <c r="G21" s="171"/>
    </row>
    <row r="22" spans="1:7" ht="21.75" customHeight="1" x14ac:dyDescent="0.15">
      <c r="A22" s="168" t="s">
        <v>25</v>
      </c>
      <c r="B22" s="169"/>
      <c r="C22" s="22">
        <v>1</v>
      </c>
      <c r="D22" s="22">
        <f>D23</f>
        <v>5111</v>
      </c>
      <c r="E22" s="22">
        <f t="shared" si="2"/>
        <v>5112</v>
      </c>
      <c r="F22" s="10" t="s">
        <v>34</v>
      </c>
      <c r="G22" s="18" t="s">
        <v>32</v>
      </c>
    </row>
    <row r="23" spans="1:7" ht="21.75" customHeight="1" x14ac:dyDescent="0.15">
      <c r="A23" s="6"/>
      <c r="B23" s="16" t="s">
        <v>25</v>
      </c>
      <c r="C23" s="22">
        <v>1</v>
      </c>
      <c r="D23" s="22">
        <v>5111</v>
      </c>
      <c r="E23" s="22">
        <f t="shared" si="2"/>
        <v>5112</v>
      </c>
      <c r="F23" s="10" t="s">
        <v>34</v>
      </c>
      <c r="G23" s="19"/>
    </row>
    <row r="24" spans="1:7" ht="21.75" customHeight="1" x14ac:dyDescent="0.15">
      <c r="A24" s="168" t="s">
        <v>23</v>
      </c>
      <c r="B24" s="169"/>
      <c r="C24" s="44">
        <v>36322</v>
      </c>
      <c r="D24" s="44">
        <f>D25</f>
        <v>5999</v>
      </c>
      <c r="E24" s="44">
        <f t="shared" si="2"/>
        <v>42321</v>
      </c>
      <c r="F24" s="45">
        <f t="shared" si="1"/>
        <v>16.516161004349968</v>
      </c>
      <c r="G24" s="170" t="s">
        <v>89</v>
      </c>
    </row>
    <row r="25" spans="1:7" ht="21.75" customHeight="1" thickBot="1" x14ac:dyDescent="0.2">
      <c r="A25" s="48"/>
      <c r="B25" s="49" t="s">
        <v>88</v>
      </c>
      <c r="C25" s="50">
        <v>11002</v>
      </c>
      <c r="D25" s="50">
        <v>5999</v>
      </c>
      <c r="E25" s="50">
        <f t="shared" si="2"/>
        <v>17001</v>
      </c>
      <c r="F25" s="51">
        <f t="shared" si="1"/>
        <v>54.526449736411564</v>
      </c>
      <c r="G25" s="189"/>
    </row>
    <row r="26" spans="1:7" ht="21.75" customHeight="1" thickTop="1" x14ac:dyDescent="0.15">
      <c r="A26" s="190" t="s">
        <v>42</v>
      </c>
      <c r="B26" s="191"/>
      <c r="C26" s="46">
        <v>20933126</v>
      </c>
      <c r="D26" s="46">
        <f>D6+D9+D12+D14+D16+D18+D20+D22+D24</f>
        <v>-332491</v>
      </c>
      <c r="E26" s="46">
        <f t="shared" si="2"/>
        <v>20600635</v>
      </c>
      <c r="F26" s="47">
        <f t="shared" si="1"/>
        <v>-1.5883485342800725</v>
      </c>
      <c r="G26" s="19"/>
    </row>
    <row r="27" spans="1:7" ht="21.75" customHeight="1" x14ac:dyDescent="0.15">
      <c r="A27" t="s">
        <v>46</v>
      </c>
      <c r="C27" s="24"/>
      <c r="D27" s="24"/>
      <c r="E27" s="24"/>
      <c r="F27" s="24"/>
      <c r="G27" s="25" t="s">
        <v>27</v>
      </c>
    </row>
    <row r="28" spans="1:7" ht="21.75" customHeight="1" x14ac:dyDescent="0.15">
      <c r="A28" s="179" t="s">
        <v>39</v>
      </c>
      <c r="B28" s="180"/>
      <c r="C28" s="26" t="s">
        <v>0</v>
      </c>
      <c r="D28" s="26" t="s">
        <v>1</v>
      </c>
      <c r="E28" s="26" t="s">
        <v>2</v>
      </c>
      <c r="F28" s="27" t="s">
        <v>47</v>
      </c>
      <c r="G28" s="28" t="s">
        <v>40</v>
      </c>
    </row>
    <row r="29" spans="1:7" ht="21.75" customHeight="1" x14ac:dyDescent="0.15">
      <c r="A29" s="168" t="s">
        <v>92</v>
      </c>
      <c r="B29" s="169"/>
      <c r="C29" s="32">
        <v>287937</v>
      </c>
      <c r="D29" s="32">
        <f>D30</f>
        <v>9631</v>
      </c>
      <c r="E29" s="32">
        <f>C29+D29</f>
        <v>297568</v>
      </c>
      <c r="F29" s="33">
        <f>E29/C29%-100</f>
        <v>3.3448289035448795</v>
      </c>
      <c r="G29" s="170" t="s">
        <v>94</v>
      </c>
    </row>
    <row r="30" spans="1:7" ht="21.75" customHeight="1" x14ac:dyDescent="0.15">
      <c r="A30" s="3"/>
      <c r="B30" s="17" t="s">
        <v>93</v>
      </c>
      <c r="C30" s="32">
        <v>175874</v>
      </c>
      <c r="D30" s="32">
        <v>9631</v>
      </c>
      <c r="E30" s="32">
        <f>C30+D30</f>
        <v>185505</v>
      </c>
      <c r="F30" s="35">
        <f>E30/C30%-100</f>
        <v>5.4760794659813286</v>
      </c>
      <c r="G30" s="183"/>
    </row>
    <row r="31" spans="1:7" ht="21.75" customHeight="1" x14ac:dyDescent="0.15">
      <c r="A31" s="168" t="s">
        <v>10</v>
      </c>
      <c r="B31" s="169"/>
      <c r="C31" s="39">
        <v>14593056</v>
      </c>
      <c r="D31" s="40">
        <f>SUM(D32:D33)</f>
        <v>-447108</v>
      </c>
      <c r="E31" s="39">
        <f>C31+D31</f>
        <v>14145948</v>
      </c>
      <c r="F31" s="42">
        <f>E31/C31%-100</f>
        <v>-3.0638407746807843</v>
      </c>
      <c r="G31" s="170" t="s">
        <v>99</v>
      </c>
    </row>
    <row r="32" spans="1:7" ht="21.75" customHeight="1" x14ac:dyDescent="0.15">
      <c r="A32" s="38"/>
      <c r="B32" s="36" t="s">
        <v>11</v>
      </c>
      <c r="C32" s="39">
        <v>13017940</v>
      </c>
      <c r="D32" s="40">
        <v>-371108</v>
      </c>
      <c r="E32" s="39">
        <f>C32+D32</f>
        <v>12646832</v>
      </c>
      <c r="F32" s="42">
        <f t="shared" ref="F32:F37" si="3">E32/C32%-100</f>
        <v>-2.8507428978778506</v>
      </c>
      <c r="G32" s="185"/>
    </row>
    <row r="33" spans="1:7" ht="21.75" customHeight="1" x14ac:dyDescent="0.15">
      <c r="A33" s="37"/>
      <c r="B33" s="36" t="s">
        <v>12</v>
      </c>
      <c r="C33" s="39">
        <v>1409510</v>
      </c>
      <c r="D33" s="40">
        <v>-76000</v>
      </c>
      <c r="E33" s="39">
        <f>C33+D33</f>
        <v>1333510</v>
      </c>
      <c r="F33" s="42">
        <f t="shared" si="3"/>
        <v>-5.3919447183773173</v>
      </c>
      <c r="G33" s="183"/>
    </row>
    <row r="34" spans="1:7" ht="21.75" customHeight="1" x14ac:dyDescent="0.15">
      <c r="A34" s="168" t="s">
        <v>95</v>
      </c>
      <c r="B34" s="169"/>
      <c r="C34" s="32">
        <f>+C35</f>
        <v>2606609</v>
      </c>
      <c r="D34" s="32">
        <f>D35</f>
        <v>4811</v>
      </c>
      <c r="E34" s="32">
        <f t="shared" ref="E34:E39" si="4">C34+D34</f>
        <v>2611420</v>
      </c>
      <c r="F34" s="33">
        <f t="shared" si="3"/>
        <v>0.18456930057404008</v>
      </c>
      <c r="G34" s="170" t="s">
        <v>98</v>
      </c>
    </row>
    <row r="35" spans="1:7" ht="21.75" customHeight="1" x14ac:dyDescent="0.15">
      <c r="A35" s="3"/>
      <c r="B35" s="17" t="s">
        <v>95</v>
      </c>
      <c r="C35" s="32">
        <v>2606609</v>
      </c>
      <c r="D35" s="32">
        <v>4811</v>
      </c>
      <c r="E35" s="32">
        <f t="shared" si="4"/>
        <v>2611420</v>
      </c>
      <c r="F35" s="35">
        <f t="shared" si="3"/>
        <v>0.18456930057404008</v>
      </c>
      <c r="G35" s="183"/>
    </row>
    <row r="36" spans="1:7" ht="21.75" customHeight="1" x14ac:dyDescent="0.15">
      <c r="A36" s="168" t="s">
        <v>58</v>
      </c>
      <c r="B36" s="169"/>
      <c r="C36" s="32">
        <f>+C37</f>
        <v>1100948</v>
      </c>
      <c r="D36" s="32">
        <f>D37</f>
        <v>-3786</v>
      </c>
      <c r="E36" s="32">
        <f t="shared" si="4"/>
        <v>1097162</v>
      </c>
      <c r="F36" s="33">
        <f t="shared" si="3"/>
        <v>-0.34388545144729221</v>
      </c>
      <c r="G36" s="170" t="s">
        <v>96</v>
      </c>
    </row>
    <row r="37" spans="1:7" ht="21.75" customHeight="1" x14ac:dyDescent="0.15">
      <c r="A37" s="3"/>
      <c r="B37" s="17" t="s">
        <v>58</v>
      </c>
      <c r="C37" s="32">
        <v>1100948</v>
      </c>
      <c r="D37" s="32">
        <v>-3786</v>
      </c>
      <c r="E37" s="32">
        <f t="shared" si="4"/>
        <v>1097162</v>
      </c>
      <c r="F37" s="35">
        <f t="shared" si="3"/>
        <v>-0.34388545144729221</v>
      </c>
      <c r="G37" s="183"/>
    </row>
    <row r="38" spans="1:7" ht="21.75" customHeight="1" x14ac:dyDescent="0.15">
      <c r="A38" s="168" t="s">
        <v>20</v>
      </c>
      <c r="B38" s="169"/>
      <c r="C38" s="32">
        <f>+C39</f>
        <v>25003</v>
      </c>
      <c r="D38" s="32">
        <f>+D39</f>
        <v>103961</v>
      </c>
      <c r="E38" s="32">
        <f t="shared" si="4"/>
        <v>128964</v>
      </c>
      <c r="F38" s="33">
        <f>E38/C38%-100</f>
        <v>415.79410470743505</v>
      </c>
      <c r="G38" s="170" t="s">
        <v>97</v>
      </c>
    </row>
    <row r="39" spans="1:7" ht="21.75" customHeight="1" thickBot="1" x14ac:dyDescent="0.2">
      <c r="A39" s="53"/>
      <c r="B39" s="54" t="s">
        <v>21</v>
      </c>
      <c r="C39" s="50">
        <v>25003</v>
      </c>
      <c r="D39" s="50">
        <v>103961</v>
      </c>
      <c r="E39" s="50">
        <f t="shared" si="4"/>
        <v>128964</v>
      </c>
      <c r="F39" s="51">
        <f>E39/C39%-100</f>
        <v>415.79410470743505</v>
      </c>
      <c r="G39" s="189"/>
    </row>
    <row r="40" spans="1:7" ht="21.75" customHeight="1" thickTop="1" x14ac:dyDescent="0.15">
      <c r="A40" s="2" t="s">
        <v>43</v>
      </c>
      <c r="B40" s="2"/>
      <c r="C40" s="46">
        <v>20933126</v>
      </c>
      <c r="D40" s="52">
        <f>SUM(D29,D31,D34,D36,D38)</f>
        <v>-332491</v>
      </c>
      <c r="E40" s="46">
        <f>C40+D40</f>
        <v>20600635</v>
      </c>
      <c r="F40" s="47">
        <f>E40/C40%-100</f>
        <v>-1.5883485342800725</v>
      </c>
      <c r="G40" s="19"/>
    </row>
    <row r="41" spans="1:7" x14ac:dyDescent="0.15">
      <c r="C41" s="24"/>
      <c r="D41" s="24"/>
      <c r="E41" s="24"/>
      <c r="F41" s="24"/>
      <c r="G41" s="24"/>
    </row>
    <row r="42" spans="1:7" x14ac:dyDescent="0.15">
      <c r="A42" t="s">
        <v>100</v>
      </c>
    </row>
    <row r="44" spans="1:7" x14ac:dyDescent="0.15">
      <c r="C44" s="24"/>
      <c r="D44" s="24"/>
      <c r="E44" s="24"/>
      <c r="F44" s="24"/>
      <c r="G44" s="24"/>
    </row>
    <row r="45" spans="1:7" x14ac:dyDescent="0.15">
      <c r="C45" s="24"/>
      <c r="D45" s="24"/>
      <c r="E45" s="24"/>
      <c r="F45" s="24"/>
      <c r="G45" s="24"/>
    </row>
    <row r="46" spans="1:7" x14ac:dyDescent="0.15">
      <c r="C46" s="24"/>
      <c r="D46" s="24"/>
      <c r="E46" s="24"/>
      <c r="F46" s="24"/>
      <c r="G46" s="24"/>
    </row>
    <row r="47" spans="1:7" x14ac:dyDescent="0.15">
      <c r="C47" s="24"/>
      <c r="D47" s="24"/>
      <c r="E47" s="24"/>
      <c r="F47" s="24"/>
      <c r="G47" s="24"/>
    </row>
    <row r="48" spans="1:7" x14ac:dyDescent="0.15">
      <c r="C48" s="24"/>
      <c r="D48" s="24"/>
      <c r="E48" s="24"/>
      <c r="F48" s="24"/>
      <c r="G48" s="24"/>
    </row>
    <row r="49" spans="3:7" x14ac:dyDescent="0.15">
      <c r="C49" s="24"/>
      <c r="D49" s="24"/>
      <c r="E49" s="24"/>
      <c r="F49" s="24"/>
      <c r="G49" s="24"/>
    </row>
    <row r="50" spans="3:7" x14ac:dyDescent="0.15">
      <c r="C50" s="24"/>
      <c r="D50" s="24"/>
      <c r="E50" s="24"/>
      <c r="F50" s="24"/>
      <c r="G50" s="24"/>
    </row>
    <row r="51" spans="3:7" x14ac:dyDescent="0.15">
      <c r="C51" s="24"/>
      <c r="D51" s="24"/>
      <c r="E51" s="24"/>
      <c r="F51" s="24"/>
      <c r="G51" s="24"/>
    </row>
    <row r="52" spans="3:7" x14ac:dyDescent="0.15">
      <c r="C52" s="24"/>
      <c r="D52" s="24"/>
      <c r="E52" s="24"/>
      <c r="F52" s="24"/>
      <c r="G52" s="24"/>
    </row>
    <row r="53" spans="3:7" x14ac:dyDescent="0.15">
      <c r="C53" s="24"/>
      <c r="D53" s="24"/>
      <c r="E53" s="24"/>
      <c r="F53" s="24"/>
      <c r="G53" s="24"/>
    </row>
    <row r="54" spans="3:7" x14ac:dyDescent="0.15">
      <c r="C54" s="24"/>
      <c r="D54" s="24"/>
      <c r="E54" s="24"/>
      <c r="F54" s="24"/>
      <c r="G54" s="24"/>
    </row>
    <row r="55" spans="3:7" x14ac:dyDescent="0.15">
      <c r="C55" s="24"/>
      <c r="D55" s="24"/>
      <c r="E55" s="24"/>
      <c r="F55" s="24"/>
      <c r="G55" s="24"/>
    </row>
    <row r="56" spans="3:7" x14ac:dyDescent="0.15">
      <c r="C56" s="24"/>
      <c r="D56" s="24"/>
      <c r="E56" s="24"/>
      <c r="F56" s="24"/>
      <c r="G56" s="24"/>
    </row>
    <row r="57" spans="3:7" x14ac:dyDescent="0.15">
      <c r="C57" s="24"/>
      <c r="D57" s="24"/>
      <c r="E57" s="24"/>
      <c r="F57" s="24"/>
      <c r="G57" s="24"/>
    </row>
    <row r="58" spans="3:7" x14ac:dyDescent="0.15">
      <c r="C58" s="24"/>
      <c r="D58" s="24"/>
      <c r="E58" s="24"/>
      <c r="F58" s="24"/>
      <c r="G58" s="24"/>
    </row>
    <row r="59" spans="3:7" x14ac:dyDescent="0.15">
      <c r="C59" s="24"/>
      <c r="D59" s="24"/>
      <c r="E59" s="24"/>
      <c r="F59" s="24"/>
      <c r="G59" s="24"/>
    </row>
    <row r="60" spans="3:7" x14ac:dyDescent="0.15">
      <c r="C60" s="24"/>
      <c r="D60" s="24"/>
      <c r="E60" s="24"/>
      <c r="F60" s="24"/>
      <c r="G60" s="24"/>
    </row>
    <row r="61" spans="3:7" x14ac:dyDescent="0.15">
      <c r="C61" s="24"/>
      <c r="D61" s="24"/>
      <c r="E61" s="24"/>
      <c r="F61" s="24"/>
      <c r="G61" s="24"/>
    </row>
    <row r="62" spans="3:7" x14ac:dyDescent="0.15">
      <c r="C62" s="24"/>
      <c r="D62" s="24"/>
      <c r="E62" s="24"/>
      <c r="F62" s="24"/>
      <c r="G62" s="24"/>
    </row>
    <row r="63" spans="3:7" x14ac:dyDescent="0.15">
      <c r="C63" s="24"/>
      <c r="D63" s="24"/>
      <c r="E63" s="24"/>
      <c r="F63" s="24"/>
      <c r="G63" s="24"/>
    </row>
    <row r="64" spans="3:7" x14ac:dyDescent="0.15">
      <c r="C64" s="24"/>
      <c r="D64" s="24"/>
      <c r="E64" s="24"/>
      <c r="F64" s="24"/>
      <c r="G64" s="24"/>
    </row>
    <row r="65" spans="3:7" x14ac:dyDescent="0.15">
      <c r="C65" s="24"/>
      <c r="D65" s="24"/>
      <c r="E65" s="24"/>
      <c r="F65" s="24"/>
      <c r="G65" s="24"/>
    </row>
    <row r="66" spans="3:7" x14ac:dyDescent="0.15">
      <c r="C66" s="24"/>
      <c r="D66" s="24"/>
      <c r="E66" s="24"/>
      <c r="F66" s="24"/>
      <c r="G66" s="24"/>
    </row>
    <row r="67" spans="3:7" x14ac:dyDescent="0.15">
      <c r="C67" s="24"/>
      <c r="D67" s="24"/>
      <c r="E67" s="24"/>
      <c r="F67" s="24"/>
      <c r="G67" s="24"/>
    </row>
    <row r="68" spans="3:7" x14ac:dyDescent="0.15">
      <c r="C68" s="24"/>
      <c r="D68" s="24"/>
      <c r="E68" s="24"/>
      <c r="F68" s="24"/>
      <c r="G68" s="24"/>
    </row>
  </sheetData>
  <mergeCells count="29">
    <mergeCell ref="A5:B5"/>
    <mergeCell ref="A6:B6"/>
    <mergeCell ref="G6:G8"/>
    <mergeCell ref="A9:B9"/>
    <mergeCell ref="A12:B12"/>
    <mergeCell ref="G12:G13"/>
    <mergeCell ref="A14:B14"/>
    <mergeCell ref="G14:G15"/>
    <mergeCell ref="A16:B16"/>
    <mergeCell ref="G16:G17"/>
    <mergeCell ref="A18:B18"/>
    <mergeCell ref="G18:G19"/>
    <mergeCell ref="A20:B20"/>
    <mergeCell ref="A24:B24"/>
    <mergeCell ref="G24:G25"/>
    <mergeCell ref="A26:B26"/>
    <mergeCell ref="A28:B28"/>
    <mergeCell ref="G20:G21"/>
    <mergeCell ref="A29:B29"/>
    <mergeCell ref="G29:G30"/>
    <mergeCell ref="A38:B38"/>
    <mergeCell ref="G38:G39"/>
    <mergeCell ref="A22:B22"/>
    <mergeCell ref="A31:B31"/>
    <mergeCell ref="G31:G33"/>
    <mergeCell ref="A34:B34"/>
    <mergeCell ref="G34:G35"/>
    <mergeCell ref="A36:B36"/>
    <mergeCell ref="G36:G37"/>
  </mergeCells>
  <phoneticPr fontId="2"/>
  <pageMargins left="0.7" right="0.7" top="0.75" bottom="0.75" header="0.3" footer="0.3"/>
  <pageSetup paperSize="9" scale="91"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34" zoomScaleNormal="100" workbookViewId="0">
      <selection activeCell="A44" sqref="A44"/>
    </sheetView>
  </sheetViews>
  <sheetFormatPr defaultRowHeight="13.5" x14ac:dyDescent="0.15"/>
  <cols>
    <col min="1" max="1" width="3.875" customWidth="1"/>
    <col min="2" max="2" width="26.875" customWidth="1"/>
    <col min="3" max="3" width="11.625" customWidth="1"/>
    <col min="4" max="4" width="13.875" bestFit="1" customWidth="1"/>
    <col min="5" max="5" width="11.625" customWidth="1"/>
    <col min="6" max="6" width="9.375" customWidth="1"/>
    <col min="7" max="7" width="20.125" customWidth="1"/>
  </cols>
  <sheetData>
    <row r="1" spans="1:7" ht="33" customHeight="1" x14ac:dyDescent="0.15"/>
    <row r="2" spans="1:7" ht="24.95" customHeight="1" x14ac:dyDescent="0.15">
      <c r="A2" s="11" t="s">
        <v>81</v>
      </c>
    </row>
    <row r="3" spans="1:7" ht="11.25" customHeight="1" x14ac:dyDescent="0.15"/>
    <row r="4" spans="1:7" ht="22.5" customHeight="1" x14ac:dyDescent="0.15">
      <c r="A4" t="s">
        <v>45</v>
      </c>
      <c r="G4" t="s">
        <v>26</v>
      </c>
    </row>
    <row r="5" spans="1:7" ht="21.75" customHeight="1" x14ac:dyDescent="0.15">
      <c r="A5" s="181" t="s">
        <v>38</v>
      </c>
      <c r="B5" s="182"/>
      <c r="C5" s="12" t="s">
        <v>0</v>
      </c>
      <c r="D5" s="12" t="s">
        <v>1</v>
      </c>
      <c r="E5" s="12" t="s">
        <v>2</v>
      </c>
      <c r="F5" s="15" t="s">
        <v>47</v>
      </c>
      <c r="G5" s="15" t="s">
        <v>41</v>
      </c>
    </row>
    <row r="6" spans="1:7" ht="21.75" customHeight="1" x14ac:dyDescent="0.15">
      <c r="A6" s="168" t="s">
        <v>82</v>
      </c>
      <c r="B6" s="169"/>
      <c r="C6" s="32">
        <f>SUM(C7:C8)</f>
        <v>4789366</v>
      </c>
      <c r="D6" s="32">
        <f>SUM(D7:D8)</f>
        <v>-234885</v>
      </c>
      <c r="E6" s="32">
        <f t="shared" ref="E6:E17" si="0">C6+D6</f>
        <v>4554481</v>
      </c>
      <c r="F6" s="33">
        <f t="shared" ref="F6:F26" si="1">E6/C6%-100</f>
        <v>-4.9043025736600754</v>
      </c>
      <c r="G6" s="186" t="s">
        <v>91</v>
      </c>
    </row>
    <row r="7" spans="1:7" ht="21.75" customHeight="1" x14ac:dyDescent="0.15">
      <c r="A7" s="29"/>
      <c r="B7" s="12" t="s">
        <v>83</v>
      </c>
      <c r="C7" s="32">
        <v>4439642</v>
      </c>
      <c r="D7" s="32">
        <v>-208974</v>
      </c>
      <c r="E7" s="32">
        <f t="shared" si="0"/>
        <v>4230668</v>
      </c>
      <c r="F7" s="33">
        <f t="shared" si="1"/>
        <v>-4.7070011500927222</v>
      </c>
      <c r="G7" s="187"/>
    </row>
    <row r="8" spans="1:7" ht="21.75" customHeight="1" x14ac:dyDescent="0.15">
      <c r="A8" s="2"/>
      <c r="B8" s="12" t="s">
        <v>84</v>
      </c>
      <c r="C8" s="32">
        <v>349724</v>
      </c>
      <c r="D8" s="32">
        <v>-25911</v>
      </c>
      <c r="E8" s="32">
        <f t="shared" si="0"/>
        <v>323813</v>
      </c>
      <c r="F8" s="33">
        <f t="shared" si="1"/>
        <v>-7.4089853713213785</v>
      </c>
      <c r="G8" s="188"/>
    </row>
    <row r="9" spans="1:7" ht="21.75" customHeight="1" x14ac:dyDescent="0.15">
      <c r="A9" s="168" t="s">
        <v>3</v>
      </c>
      <c r="B9" s="169"/>
      <c r="C9" s="32">
        <f>SUM(C10:C11)</f>
        <v>4921448</v>
      </c>
      <c r="D9" s="32">
        <f>SUM(D10:D11)</f>
        <v>-716388</v>
      </c>
      <c r="E9" s="32">
        <f t="shared" si="0"/>
        <v>4205060</v>
      </c>
      <c r="F9" s="33">
        <f t="shared" si="1"/>
        <v>-14.556447614604494</v>
      </c>
      <c r="G9" s="21"/>
    </row>
    <row r="10" spans="1:7" ht="22.5" x14ac:dyDescent="0.15">
      <c r="A10" s="29"/>
      <c r="B10" s="12" t="s">
        <v>53</v>
      </c>
      <c r="C10" s="32">
        <v>4660867</v>
      </c>
      <c r="D10" s="56">
        <f>-349157-250000</f>
        <v>-599157</v>
      </c>
      <c r="E10" s="32">
        <f t="shared" si="0"/>
        <v>4061710</v>
      </c>
      <c r="F10" s="33">
        <f t="shared" si="1"/>
        <v>-12.855054649703575</v>
      </c>
      <c r="G10" s="30" t="s">
        <v>56</v>
      </c>
    </row>
    <row r="11" spans="1:7" ht="22.5" x14ac:dyDescent="0.15">
      <c r="A11" s="2"/>
      <c r="B11" s="12" t="s">
        <v>22</v>
      </c>
      <c r="C11" s="32">
        <v>260581</v>
      </c>
      <c r="D11" s="32">
        <v>-117231</v>
      </c>
      <c r="E11" s="32">
        <f t="shared" si="0"/>
        <v>143350</v>
      </c>
      <c r="F11" s="33">
        <f t="shared" si="1"/>
        <v>-44.988314573971238</v>
      </c>
      <c r="G11" s="21" t="s">
        <v>66</v>
      </c>
    </row>
    <row r="12" spans="1:7" ht="21.75" customHeight="1" x14ac:dyDescent="0.15">
      <c r="A12" s="168" t="s">
        <v>85</v>
      </c>
      <c r="B12" s="169"/>
      <c r="C12" s="32">
        <f>C13</f>
        <v>639594</v>
      </c>
      <c r="D12" s="32">
        <f>D13</f>
        <v>198075</v>
      </c>
      <c r="E12" s="32">
        <f t="shared" si="0"/>
        <v>837669</v>
      </c>
      <c r="F12" s="33">
        <f t="shared" si="1"/>
        <v>30.968864623495534</v>
      </c>
      <c r="G12" s="170" t="s">
        <v>86</v>
      </c>
    </row>
    <row r="13" spans="1:7" ht="21.75" customHeight="1" x14ac:dyDescent="0.15">
      <c r="A13" s="2"/>
      <c r="B13" s="12" t="s">
        <v>85</v>
      </c>
      <c r="C13" s="32">
        <v>639594</v>
      </c>
      <c r="D13" s="32">
        <v>198075</v>
      </c>
      <c r="E13" s="32">
        <f t="shared" si="0"/>
        <v>837669</v>
      </c>
      <c r="F13" s="33">
        <f t="shared" si="1"/>
        <v>30.968864623495534</v>
      </c>
      <c r="G13" s="183"/>
    </row>
    <row r="14" spans="1:7" ht="21.75" customHeight="1" x14ac:dyDescent="0.15">
      <c r="A14" s="168" t="s">
        <v>62</v>
      </c>
      <c r="B14" s="169"/>
      <c r="C14" s="32">
        <f>C15</f>
        <v>3834518</v>
      </c>
      <c r="D14" s="32">
        <f>D15</f>
        <v>246010</v>
      </c>
      <c r="E14" s="32">
        <f t="shared" si="0"/>
        <v>4080528</v>
      </c>
      <c r="F14" s="33">
        <f t="shared" si="1"/>
        <v>6.415669453109885</v>
      </c>
      <c r="G14" s="170" t="s">
        <v>64</v>
      </c>
    </row>
    <row r="15" spans="1:7" ht="21.75" customHeight="1" x14ac:dyDescent="0.15">
      <c r="A15" s="2"/>
      <c r="B15" s="12" t="s">
        <v>62</v>
      </c>
      <c r="C15" s="32">
        <v>3834518</v>
      </c>
      <c r="D15" s="32">
        <v>246010</v>
      </c>
      <c r="E15" s="32">
        <f t="shared" si="0"/>
        <v>4080528</v>
      </c>
      <c r="F15" s="33">
        <f t="shared" si="1"/>
        <v>6.415669453109885</v>
      </c>
      <c r="G15" s="183"/>
    </row>
    <row r="16" spans="1:7" ht="21.75" customHeight="1" x14ac:dyDescent="0.15">
      <c r="A16" s="168" t="s">
        <v>5</v>
      </c>
      <c r="B16" s="169"/>
      <c r="C16" s="32">
        <v>976718</v>
      </c>
      <c r="D16" s="32">
        <f>SUM(D17:D17)</f>
        <v>-57696</v>
      </c>
      <c r="E16" s="32">
        <f t="shared" si="0"/>
        <v>919022</v>
      </c>
      <c r="F16" s="33">
        <f t="shared" si="1"/>
        <v>-5.9071297959083466</v>
      </c>
      <c r="G16" s="175" t="s">
        <v>87</v>
      </c>
    </row>
    <row r="17" spans="1:7" ht="21.75" customHeight="1" x14ac:dyDescent="0.15">
      <c r="A17" s="29"/>
      <c r="B17" s="12" t="s">
        <v>6</v>
      </c>
      <c r="C17" s="32">
        <v>850844</v>
      </c>
      <c r="D17" s="32">
        <v>-57696</v>
      </c>
      <c r="E17" s="32">
        <f t="shared" si="0"/>
        <v>793148</v>
      </c>
      <c r="F17" s="33">
        <f t="shared" si="1"/>
        <v>-6.7810315404469037</v>
      </c>
      <c r="G17" s="184"/>
    </row>
    <row r="18" spans="1:7" ht="21.75" customHeight="1" x14ac:dyDescent="0.15">
      <c r="A18" s="168" t="s">
        <v>63</v>
      </c>
      <c r="B18" s="169"/>
      <c r="C18" s="32">
        <f>+C19</f>
        <v>2072110</v>
      </c>
      <c r="D18" s="32">
        <f>+D19</f>
        <v>-28717</v>
      </c>
      <c r="E18" s="32">
        <f>+E19</f>
        <v>2043393</v>
      </c>
      <c r="F18" s="33">
        <f t="shared" si="1"/>
        <v>-1.3858820236377341</v>
      </c>
      <c r="G18" s="170" t="s">
        <v>90</v>
      </c>
    </row>
    <row r="19" spans="1:7" ht="21.75" customHeight="1" x14ac:dyDescent="0.15">
      <c r="A19" s="2"/>
      <c r="B19" s="16" t="s">
        <v>63</v>
      </c>
      <c r="C19" s="32">
        <v>2072110</v>
      </c>
      <c r="D19" s="32">
        <v>-28717</v>
      </c>
      <c r="E19" s="32">
        <f t="shared" ref="E19:E26" si="2">C19+D19</f>
        <v>2043393</v>
      </c>
      <c r="F19" s="33">
        <f t="shared" si="1"/>
        <v>-1.3858820236377341</v>
      </c>
      <c r="G19" s="183"/>
    </row>
    <row r="20" spans="1:7" ht="21.75" customHeight="1" x14ac:dyDescent="0.15">
      <c r="A20" s="168" t="s">
        <v>8</v>
      </c>
      <c r="B20" s="169"/>
      <c r="C20" s="22">
        <f>C21</f>
        <v>3663039</v>
      </c>
      <c r="D20" s="57">
        <f>D21</f>
        <v>250000</v>
      </c>
      <c r="E20" s="22">
        <f t="shared" si="2"/>
        <v>3913039</v>
      </c>
      <c r="F20" s="10" t="s">
        <v>34</v>
      </c>
      <c r="G20" s="170" t="s">
        <v>101</v>
      </c>
    </row>
    <row r="21" spans="1:7" ht="21.75" customHeight="1" x14ac:dyDescent="0.15">
      <c r="A21" s="6"/>
      <c r="B21" s="16" t="s">
        <v>8</v>
      </c>
      <c r="C21" s="22">
        <v>3663039</v>
      </c>
      <c r="D21" s="55">
        <v>250000</v>
      </c>
      <c r="E21" s="22">
        <f t="shared" si="2"/>
        <v>3913039</v>
      </c>
      <c r="F21" s="10" t="s">
        <v>34</v>
      </c>
      <c r="G21" s="171"/>
    </row>
    <row r="22" spans="1:7" ht="21.75" customHeight="1" x14ac:dyDescent="0.15">
      <c r="A22" s="168" t="s">
        <v>25</v>
      </c>
      <c r="B22" s="169"/>
      <c r="C22" s="22">
        <v>1</v>
      </c>
      <c r="D22" s="22">
        <f>D23</f>
        <v>5111</v>
      </c>
      <c r="E22" s="22">
        <f t="shared" si="2"/>
        <v>5112</v>
      </c>
      <c r="F22" s="10" t="s">
        <v>34</v>
      </c>
      <c r="G22" s="18" t="s">
        <v>32</v>
      </c>
    </row>
    <row r="23" spans="1:7" ht="21.75" customHeight="1" x14ac:dyDescent="0.15">
      <c r="A23" s="6"/>
      <c r="B23" s="16" t="s">
        <v>25</v>
      </c>
      <c r="C23" s="22">
        <v>1</v>
      </c>
      <c r="D23" s="22">
        <v>5111</v>
      </c>
      <c r="E23" s="22">
        <f t="shared" si="2"/>
        <v>5112</v>
      </c>
      <c r="F23" s="10" t="s">
        <v>34</v>
      </c>
      <c r="G23" s="19"/>
    </row>
    <row r="24" spans="1:7" ht="21.75" customHeight="1" x14ac:dyDescent="0.15">
      <c r="A24" s="168" t="s">
        <v>23</v>
      </c>
      <c r="B24" s="169"/>
      <c r="C24" s="44">
        <v>36322</v>
      </c>
      <c r="D24" s="44">
        <f>D25</f>
        <v>5999</v>
      </c>
      <c r="E24" s="44">
        <f t="shared" si="2"/>
        <v>42321</v>
      </c>
      <c r="F24" s="45">
        <f t="shared" si="1"/>
        <v>16.516161004349968</v>
      </c>
      <c r="G24" s="170" t="s">
        <v>89</v>
      </c>
    </row>
    <row r="25" spans="1:7" ht="21.75" customHeight="1" thickBot="1" x14ac:dyDescent="0.2">
      <c r="A25" s="48"/>
      <c r="B25" s="49" t="s">
        <v>88</v>
      </c>
      <c r="C25" s="50">
        <v>11002</v>
      </c>
      <c r="D25" s="50">
        <v>5999</v>
      </c>
      <c r="E25" s="50">
        <f t="shared" si="2"/>
        <v>17001</v>
      </c>
      <c r="F25" s="51">
        <f t="shared" si="1"/>
        <v>54.526449736411564</v>
      </c>
      <c r="G25" s="189"/>
    </row>
    <row r="26" spans="1:7" ht="21.75" customHeight="1" thickTop="1" x14ac:dyDescent="0.15">
      <c r="A26" s="190" t="s">
        <v>42</v>
      </c>
      <c r="B26" s="191"/>
      <c r="C26" s="46">
        <v>20933126</v>
      </c>
      <c r="D26" s="46">
        <f>D6+D9+D12+D14+D16+D18+D20+D22+D24</f>
        <v>-332491</v>
      </c>
      <c r="E26" s="46">
        <f t="shared" si="2"/>
        <v>20600635</v>
      </c>
      <c r="F26" s="47">
        <f t="shared" si="1"/>
        <v>-1.5883485342800725</v>
      </c>
      <c r="G26" s="19"/>
    </row>
    <row r="27" spans="1:7" ht="21.75" customHeight="1" x14ac:dyDescent="0.15">
      <c r="A27" t="s">
        <v>46</v>
      </c>
      <c r="C27" s="24"/>
      <c r="D27" s="24"/>
      <c r="E27" s="24"/>
      <c r="F27" s="24"/>
      <c r="G27" s="25" t="s">
        <v>27</v>
      </c>
    </row>
    <row r="28" spans="1:7" ht="21.75" customHeight="1" x14ac:dyDescent="0.15">
      <c r="A28" s="179" t="s">
        <v>39</v>
      </c>
      <c r="B28" s="180"/>
      <c r="C28" s="26" t="s">
        <v>0</v>
      </c>
      <c r="D28" s="26" t="s">
        <v>1</v>
      </c>
      <c r="E28" s="26" t="s">
        <v>2</v>
      </c>
      <c r="F28" s="27" t="s">
        <v>47</v>
      </c>
      <c r="G28" s="28" t="s">
        <v>40</v>
      </c>
    </row>
    <row r="29" spans="1:7" ht="21.75" customHeight="1" x14ac:dyDescent="0.15">
      <c r="A29" s="168" t="s">
        <v>92</v>
      </c>
      <c r="B29" s="169"/>
      <c r="C29" s="32">
        <v>287937</v>
      </c>
      <c r="D29" s="32">
        <f>D30</f>
        <v>9631</v>
      </c>
      <c r="E29" s="32">
        <f>C29+D29</f>
        <v>297568</v>
      </c>
      <c r="F29" s="33">
        <f>E29/C29%-100</f>
        <v>3.3448289035448795</v>
      </c>
      <c r="G29" s="170" t="s">
        <v>94</v>
      </c>
    </row>
    <row r="30" spans="1:7" ht="21.75" customHeight="1" x14ac:dyDescent="0.15">
      <c r="A30" s="3"/>
      <c r="B30" s="17" t="s">
        <v>93</v>
      </c>
      <c r="C30" s="32">
        <v>175874</v>
      </c>
      <c r="D30" s="32">
        <v>9631</v>
      </c>
      <c r="E30" s="32">
        <f>C30+D30</f>
        <v>185505</v>
      </c>
      <c r="F30" s="35">
        <f>E30/C30%-100</f>
        <v>5.4760794659813286</v>
      </c>
      <c r="G30" s="183"/>
    </row>
    <row r="31" spans="1:7" ht="21.75" customHeight="1" x14ac:dyDescent="0.15">
      <c r="A31" s="168" t="s">
        <v>10</v>
      </c>
      <c r="B31" s="169"/>
      <c r="C31" s="39">
        <v>14593056</v>
      </c>
      <c r="D31" s="40">
        <f>SUM(D32:D33)</f>
        <v>-447108</v>
      </c>
      <c r="E31" s="39">
        <f>C31+D31</f>
        <v>14145948</v>
      </c>
      <c r="F31" s="42">
        <f>E31/C31%-100</f>
        <v>-3.0638407746807843</v>
      </c>
      <c r="G31" s="170" t="s">
        <v>99</v>
      </c>
    </row>
    <row r="32" spans="1:7" ht="21.75" customHeight="1" x14ac:dyDescent="0.15">
      <c r="A32" s="38"/>
      <c r="B32" s="36" t="s">
        <v>11</v>
      </c>
      <c r="C32" s="39">
        <v>13017940</v>
      </c>
      <c r="D32" s="40">
        <v>-371108</v>
      </c>
      <c r="E32" s="39">
        <f>C32+D32</f>
        <v>12646832</v>
      </c>
      <c r="F32" s="42">
        <f t="shared" ref="F32:F37" si="3">E32/C32%-100</f>
        <v>-2.8507428978778506</v>
      </c>
      <c r="G32" s="185"/>
    </row>
    <row r="33" spans="1:7" ht="21.75" customHeight="1" x14ac:dyDescent="0.15">
      <c r="A33" s="37"/>
      <c r="B33" s="36" t="s">
        <v>12</v>
      </c>
      <c r="C33" s="39">
        <v>1409510</v>
      </c>
      <c r="D33" s="40">
        <v>-76000</v>
      </c>
      <c r="E33" s="39">
        <f>C33+D33</f>
        <v>1333510</v>
      </c>
      <c r="F33" s="42">
        <f t="shared" si="3"/>
        <v>-5.3919447183773173</v>
      </c>
      <c r="G33" s="183"/>
    </row>
    <row r="34" spans="1:7" ht="21.75" customHeight="1" x14ac:dyDescent="0.15">
      <c r="A34" s="168" t="s">
        <v>95</v>
      </c>
      <c r="B34" s="169"/>
      <c r="C34" s="32">
        <f>+C35</f>
        <v>2606609</v>
      </c>
      <c r="D34" s="32">
        <f>D35</f>
        <v>4811</v>
      </c>
      <c r="E34" s="32">
        <f t="shared" ref="E34:E39" si="4">C34+D34</f>
        <v>2611420</v>
      </c>
      <c r="F34" s="33">
        <f t="shared" si="3"/>
        <v>0.18456930057404008</v>
      </c>
      <c r="G34" s="170" t="s">
        <v>98</v>
      </c>
    </row>
    <row r="35" spans="1:7" ht="21.75" customHeight="1" x14ac:dyDescent="0.15">
      <c r="A35" s="3"/>
      <c r="B35" s="17" t="s">
        <v>95</v>
      </c>
      <c r="C35" s="32">
        <v>2606609</v>
      </c>
      <c r="D35" s="32">
        <v>4811</v>
      </c>
      <c r="E35" s="32">
        <f t="shared" si="4"/>
        <v>2611420</v>
      </c>
      <c r="F35" s="35">
        <f t="shared" si="3"/>
        <v>0.18456930057404008</v>
      </c>
      <c r="G35" s="183"/>
    </row>
    <row r="36" spans="1:7" ht="21.75" customHeight="1" x14ac:dyDescent="0.15">
      <c r="A36" s="168" t="s">
        <v>58</v>
      </c>
      <c r="B36" s="169"/>
      <c r="C36" s="32">
        <f>+C37</f>
        <v>1100948</v>
      </c>
      <c r="D36" s="32">
        <f>D37</f>
        <v>-3786</v>
      </c>
      <c r="E36" s="32">
        <f t="shared" si="4"/>
        <v>1097162</v>
      </c>
      <c r="F36" s="33">
        <f t="shared" si="3"/>
        <v>-0.34388545144729221</v>
      </c>
      <c r="G36" s="170" t="s">
        <v>96</v>
      </c>
    </row>
    <row r="37" spans="1:7" ht="21.75" customHeight="1" x14ac:dyDescent="0.15">
      <c r="A37" s="3"/>
      <c r="B37" s="17" t="s">
        <v>58</v>
      </c>
      <c r="C37" s="32">
        <v>1100948</v>
      </c>
      <c r="D37" s="32">
        <v>-3786</v>
      </c>
      <c r="E37" s="32">
        <f t="shared" si="4"/>
        <v>1097162</v>
      </c>
      <c r="F37" s="35">
        <f t="shared" si="3"/>
        <v>-0.34388545144729221</v>
      </c>
      <c r="G37" s="183"/>
    </row>
    <row r="38" spans="1:7" ht="21.75" customHeight="1" x14ac:dyDescent="0.15">
      <c r="A38" s="168" t="s">
        <v>20</v>
      </c>
      <c r="B38" s="169"/>
      <c r="C38" s="32">
        <f>+C39</f>
        <v>25003</v>
      </c>
      <c r="D38" s="32">
        <f>+D39</f>
        <v>103961</v>
      </c>
      <c r="E38" s="32">
        <f t="shared" si="4"/>
        <v>128964</v>
      </c>
      <c r="F38" s="33">
        <f>E38/C38%-100</f>
        <v>415.79410470743505</v>
      </c>
      <c r="G38" s="170" t="s">
        <v>97</v>
      </c>
    </row>
    <row r="39" spans="1:7" ht="21.75" customHeight="1" thickBot="1" x14ac:dyDescent="0.2">
      <c r="A39" s="53"/>
      <c r="B39" s="54" t="s">
        <v>21</v>
      </c>
      <c r="C39" s="50">
        <v>25003</v>
      </c>
      <c r="D39" s="50">
        <v>103961</v>
      </c>
      <c r="E39" s="50">
        <f t="shared" si="4"/>
        <v>128964</v>
      </c>
      <c r="F39" s="51">
        <f>E39/C39%-100</f>
        <v>415.79410470743505</v>
      </c>
      <c r="G39" s="189"/>
    </row>
    <row r="40" spans="1:7" ht="21.75" customHeight="1" thickTop="1" x14ac:dyDescent="0.15">
      <c r="A40" s="2" t="s">
        <v>43</v>
      </c>
      <c r="B40" s="2"/>
      <c r="C40" s="46">
        <v>20933126</v>
      </c>
      <c r="D40" s="52">
        <f>SUM(D29,D31,D34,D36,D38)</f>
        <v>-332491</v>
      </c>
      <c r="E40" s="46">
        <f>C40+D40</f>
        <v>20600635</v>
      </c>
      <c r="F40" s="47">
        <f>E40/C40%-100</f>
        <v>-1.5883485342800725</v>
      </c>
      <c r="G40" s="19"/>
    </row>
    <row r="41" spans="1:7" x14ac:dyDescent="0.15">
      <c r="C41" s="24"/>
      <c r="D41" s="24"/>
      <c r="E41" s="24"/>
      <c r="F41" s="24"/>
      <c r="G41" s="24"/>
    </row>
    <row r="44" spans="1:7" x14ac:dyDescent="0.15">
      <c r="C44" s="24"/>
      <c r="D44" s="24"/>
      <c r="E44" s="24"/>
      <c r="F44" s="24"/>
      <c r="G44" s="24"/>
    </row>
    <row r="45" spans="1:7" x14ac:dyDescent="0.15">
      <c r="C45" s="24"/>
      <c r="D45" s="24"/>
      <c r="E45" s="24"/>
      <c r="F45" s="24"/>
      <c r="G45" s="24"/>
    </row>
    <row r="46" spans="1:7" x14ac:dyDescent="0.15">
      <c r="C46" s="24"/>
      <c r="D46" s="24"/>
      <c r="E46" s="24"/>
      <c r="F46" s="24"/>
      <c r="G46" s="24"/>
    </row>
    <row r="47" spans="1:7" x14ac:dyDescent="0.15">
      <c r="C47" s="24"/>
      <c r="D47" s="24"/>
      <c r="E47" s="24"/>
      <c r="F47" s="24"/>
      <c r="G47" s="24"/>
    </row>
    <row r="48" spans="1:7" x14ac:dyDescent="0.15">
      <c r="C48" s="24"/>
      <c r="D48" s="24"/>
      <c r="E48" s="24"/>
      <c r="F48" s="24"/>
      <c r="G48" s="24"/>
    </row>
    <row r="49" spans="3:7" x14ac:dyDescent="0.15">
      <c r="C49" s="24"/>
      <c r="D49" s="24"/>
      <c r="E49" s="24"/>
      <c r="F49" s="24"/>
      <c r="G49" s="24"/>
    </row>
    <row r="50" spans="3:7" x14ac:dyDescent="0.15">
      <c r="C50" s="24"/>
      <c r="D50" s="24"/>
      <c r="E50" s="24"/>
      <c r="F50" s="24"/>
      <c r="G50" s="24"/>
    </row>
    <row r="51" spans="3:7" x14ac:dyDescent="0.15">
      <c r="C51" s="24"/>
      <c r="D51" s="24"/>
      <c r="E51" s="24"/>
      <c r="F51" s="24"/>
      <c r="G51" s="24"/>
    </row>
    <row r="52" spans="3:7" x14ac:dyDescent="0.15">
      <c r="C52" s="24"/>
      <c r="D52" s="24"/>
      <c r="E52" s="24"/>
      <c r="F52" s="24"/>
      <c r="G52" s="24"/>
    </row>
    <row r="53" spans="3:7" x14ac:dyDescent="0.15">
      <c r="C53" s="24"/>
      <c r="D53" s="24"/>
      <c r="E53" s="24"/>
      <c r="F53" s="24"/>
      <c r="G53" s="24"/>
    </row>
    <row r="54" spans="3:7" x14ac:dyDescent="0.15">
      <c r="C54" s="24"/>
      <c r="D54" s="24"/>
      <c r="E54" s="24"/>
      <c r="F54" s="24"/>
      <c r="G54" s="24"/>
    </row>
    <row r="55" spans="3:7" x14ac:dyDescent="0.15">
      <c r="C55" s="24"/>
      <c r="D55" s="24"/>
      <c r="E55" s="24"/>
      <c r="F55" s="24"/>
      <c r="G55" s="24"/>
    </row>
    <row r="56" spans="3:7" x14ac:dyDescent="0.15">
      <c r="C56" s="24"/>
      <c r="D56" s="24"/>
      <c r="E56" s="24"/>
      <c r="F56" s="24"/>
      <c r="G56" s="24"/>
    </row>
    <row r="57" spans="3:7" x14ac:dyDescent="0.15">
      <c r="C57" s="24"/>
      <c r="D57" s="24"/>
      <c r="E57" s="24"/>
      <c r="F57" s="24"/>
      <c r="G57" s="24"/>
    </row>
    <row r="58" spans="3:7" x14ac:dyDescent="0.15">
      <c r="C58" s="24"/>
      <c r="D58" s="24"/>
      <c r="E58" s="24"/>
      <c r="F58" s="24"/>
      <c r="G58" s="24"/>
    </row>
    <row r="59" spans="3:7" x14ac:dyDescent="0.15">
      <c r="C59" s="24"/>
      <c r="D59" s="24"/>
      <c r="E59" s="24"/>
      <c r="F59" s="24"/>
      <c r="G59" s="24"/>
    </row>
    <row r="60" spans="3:7" x14ac:dyDescent="0.15">
      <c r="C60" s="24"/>
      <c r="D60" s="24"/>
      <c r="E60" s="24"/>
      <c r="F60" s="24"/>
      <c r="G60" s="24"/>
    </row>
    <row r="61" spans="3:7" x14ac:dyDescent="0.15">
      <c r="C61" s="24"/>
      <c r="D61" s="24"/>
      <c r="E61" s="24"/>
      <c r="F61" s="24"/>
      <c r="G61" s="24"/>
    </row>
    <row r="62" spans="3:7" x14ac:dyDescent="0.15">
      <c r="C62" s="24"/>
      <c r="D62" s="24"/>
      <c r="E62" s="24"/>
      <c r="F62" s="24"/>
      <c r="G62" s="24"/>
    </row>
    <row r="63" spans="3:7" x14ac:dyDescent="0.15">
      <c r="C63" s="24"/>
      <c r="D63" s="24"/>
      <c r="E63" s="24"/>
      <c r="F63" s="24"/>
      <c r="G63" s="24"/>
    </row>
    <row r="64" spans="3:7" x14ac:dyDescent="0.15">
      <c r="C64" s="24"/>
      <c r="D64" s="24"/>
      <c r="E64" s="24"/>
      <c r="F64" s="24"/>
      <c r="G64" s="24"/>
    </row>
    <row r="65" spans="3:7" x14ac:dyDescent="0.15">
      <c r="C65" s="24"/>
      <c r="D65" s="24"/>
      <c r="E65" s="24"/>
      <c r="F65" s="24"/>
      <c r="G65" s="24"/>
    </row>
    <row r="66" spans="3:7" x14ac:dyDescent="0.15">
      <c r="C66" s="24"/>
      <c r="D66" s="24"/>
      <c r="E66" s="24"/>
      <c r="F66" s="24"/>
      <c r="G66" s="24"/>
    </row>
    <row r="67" spans="3:7" x14ac:dyDescent="0.15">
      <c r="C67" s="24"/>
      <c r="D67" s="24"/>
      <c r="E67" s="24"/>
      <c r="F67" s="24"/>
      <c r="G67" s="24"/>
    </row>
    <row r="68" spans="3:7" x14ac:dyDescent="0.15">
      <c r="C68" s="24"/>
      <c r="D68" s="24"/>
      <c r="E68" s="24"/>
      <c r="F68" s="24"/>
      <c r="G68" s="24"/>
    </row>
  </sheetData>
  <mergeCells count="29">
    <mergeCell ref="A5:B5"/>
    <mergeCell ref="A6:B6"/>
    <mergeCell ref="G6:G8"/>
    <mergeCell ref="A9:B9"/>
    <mergeCell ref="A12:B12"/>
    <mergeCell ref="G12:G13"/>
    <mergeCell ref="A26:B26"/>
    <mergeCell ref="A14:B14"/>
    <mergeCell ref="G14:G15"/>
    <mergeCell ref="A16:B16"/>
    <mergeCell ref="G16:G17"/>
    <mergeCell ref="A18:B18"/>
    <mergeCell ref="G18:G19"/>
    <mergeCell ref="A20:B20"/>
    <mergeCell ref="G20:G21"/>
    <mergeCell ref="A22:B22"/>
    <mergeCell ref="A24:B24"/>
    <mergeCell ref="G24:G25"/>
    <mergeCell ref="A36:B36"/>
    <mergeCell ref="G36:G37"/>
    <mergeCell ref="A38:B38"/>
    <mergeCell ref="G38:G39"/>
    <mergeCell ref="A28:B28"/>
    <mergeCell ref="A29:B29"/>
    <mergeCell ref="G29:G30"/>
    <mergeCell ref="A31:B31"/>
    <mergeCell ref="G31:G33"/>
    <mergeCell ref="A34:B34"/>
    <mergeCell ref="G34:G35"/>
  </mergeCells>
  <phoneticPr fontId="2"/>
  <pageMargins left="0.7" right="0.7" top="0.75" bottom="0.75" header="0.3" footer="0.3"/>
  <pageSetup paperSize="9" scale="91"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zoomScaleNormal="100" workbookViewId="0">
      <selection activeCell="F5" sqref="F5"/>
    </sheetView>
  </sheetViews>
  <sheetFormatPr defaultRowHeight="13.5" x14ac:dyDescent="0.15"/>
  <cols>
    <col min="1" max="1" width="3.375" customWidth="1"/>
    <col min="2" max="2" width="26.125" customWidth="1"/>
    <col min="3" max="3" width="11.125" customWidth="1"/>
    <col min="4" max="4" width="12.125" customWidth="1"/>
    <col min="5" max="5" width="11.125" customWidth="1"/>
    <col min="6" max="6" width="8.875" customWidth="1"/>
    <col min="7" max="7" width="26.625" customWidth="1"/>
  </cols>
  <sheetData>
    <row r="1" spans="1:7" ht="30" customHeight="1" x14ac:dyDescent="0.15"/>
    <row r="2" spans="1:7" ht="24" customHeight="1" x14ac:dyDescent="0.15">
      <c r="A2" s="11" t="s">
        <v>102</v>
      </c>
    </row>
    <row r="3" spans="1:7" ht="9.75" customHeight="1" x14ac:dyDescent="0.15"/>
    <row r="4" spans="1:7" ht="22.5" customHeight="1" x14ac:dyDescent="0.15">
      <c r="A4" t="s">
        <v>45</v>
      </c>
      <c r="G4" t="s">
        <v>26</v>
      </c>
    </row>
    <row r="5" spans="1:7" ht="21.75" customHeight="1" x14ac:dyDescent="0.15">
      <c r="A5" s="181" t="s">
        <v>38</v>
      </c>
      <c r="B5" s="182"/>
      <c r="C5" s="12" t="s">
        <v>0</v>
      </c>
      <c r="D5" s="12" t="s">
        <v>1</v>
      </c>
      <c r="E5" s="12" t="s">
        <v>2</v>
      </c>
      <c r="F5" s="61" t="s">
        <v>47</v>
      </c>
      <c r="G5" s="15" t="s">
        <v>41</v>
      </c>
    </row>
    <row r="6" spans="1:7" ht="21.75" customHeight="1" x14ac:dyDescent="0.15">
      <c r="A6" s="168" t="s">
        <v>3</v>
      </c>
      <c r="B6" s="169"/>
      <c r="C6" s="32">
        <f>SUM(C7:C8)</f>
        <v>4527221</v>
      </c>
      <c r="D6" s="32">
        <f>SUM(D7:D8)</f>
        <v>-159282</v>
      </c>
      <c r="E6" s="32">
        <f t="shared" ref="E6:E15" si="0">C6+D6</f>
        <v>4367939</v>
      </c>
      <c r="F6" s="33">
        <f t="shared" ref="F6:F24" si="1">E6/C6%-100</f>
        <v>-3.5183173076816843</v>
      </c>
      <c r="G6" s="21"/>
    </row>
    <row r="7" spans="1:7" x14ac:dyDescent="0.15">
      <c r="A7" s="29"/>
      <c r="B7" s="12" t="s">
        <v>53</v>
      </c>
      <c r="C7" s="32">
        <v>4452646</v>
      </c>
      <c r="D7" s="59">
        <f>-168593+8063+986</f>
        <v>-159544</v>
      </c>
      <c r="E7" s="32">
        <f t="shared" si="0"/>
        <v>4293102</v>
      </c>
      <c r="F7" s="33">
        <f t="shared" si="1"/>
        <v>-3.583127874975915</v>
      </c>
      <c r="G7" s="30" t="s">
        <v>56</v>
      </c>
    </row>
    <row r="8" spans="1:7" ht="27" customHeight="1" x14ac:dyDescent="0.15">
      <c r="A8" s="2"/>
      <c r="B8" s="12" t="s">
        <v>22</v>
      </c>
      <c r="C8" s="32">
        <v>74575</v>
      </c>
      <c r="D8" s="58">
        <f>3476-3580+366</f>
        <v>262</v>
      </c>
      <c r="E8" s="32">
        <f t="shared" si="0"/>
        <v>74837</v>
      </c>
      <c r="F8" s="33">
        <f t="shared" si="1"/>
        <v>0.35132417029835494</v>
      </c>
      <c r="G8" s="21" t="s">
        <v>105</v>
      </c>
    </row>
    <row r="9" spans="1:7" ht="21.75" customHeight="1" x14ac:dyDescent="0.15">
      <c r="A9" s="168" t="s">
        <v>85</v>
      </c>
      <c r="B9" s="169"/>
      <c r="C9" s="32">
        <f>C10</f>
        <v>819817</v>
      </c>
      <c r="D9" s="32">
        <f>D10</f>
        <v>58931</v>
      </c>
      <c r="E9" s="32">
        <f t="shared" si="0"/>
        <v>878748</v>
      </c>
      <c r="F9" s="33">
        <f t="shared" si="1"/>
        <v>7.1883115378188052</v>
      </c>
      <c r="G9" s="170" t="s">
        <v>106</v>
      </c>
    </row>
    <row r="10" spans="1:7" ht="21.75" customHeight="1" x14ac:dyDescent="0.15">
      <c r="A10" s="2"/>
      <c r="B10" s="12" t="s">
        <v>85</v>
      </c>
      <c r="C10" s="32">
        <v>819817</v>
      </c>
      <c r="D10" s="32">
        <v>58931</v>
      </c>
      <c r="E10" s="32">
        <f t="shared" si="0"/>
        <v>878748</v>
      </c>
      <c r="F10" s="33">
        <f t="shared" si="1"/>
        <v>7.1883115378188052</v>
      </c>
      <c r="G10" s="183"/>
    </row>
    <row r="11" spans="1:7" ht="21.75" customHeight="1" x14ac:dyDescent="0.15">
      <c r="A11" s="168" t="s">
        <v>62</v>
      </c>
      <c r="B11" s="169"/>
      <c r="C11" s="32">
        <f>C12</f>
        <v>4698421</v>
      </c>
      <c r="D11" s="32">
        <f>D12</f>
        <v>191198</v>
      </c>
      <c r="E11" s="32">
        <f t="shared" si="0"/>
        <v>4889619</v>
      </c>
      <c r="F11" s="33">
        <f t="shared" si="1"/>
        <v>4.06940970168489</v>
      </c>
      <c r="G11" s="170" t="s">
        <v>64</v>
      </c>
    </row>
    <row r="12" spans="1:7" ht="21.75" customHeight="1" x14ac:dyDescent="0.15">
      <c r="A12" s="2"/>
      <c r="B12" s="12" t="s">
        <v>62</v>
      </c>
      <c r="C12" s="32">
        <v>4698421</v>
      </c>
      <c r="D12" s="32">
        <v>191198</v>
      </c>
      <c r="E12" s="32">
        <f t="shared" si="0"/>
        <v>4889619</v>
      </c>
      <c r="F12" s="33">
        <f t="shared" si="1"/>
        <v>4.06940970168489</v>
      </c>
      <c r="G12" s="183"/>
    </row>
    <row r="13" spans="1:7" ht="21.75" customHeight="1" x14ac:dyDescent="0.15">
      <c r="A13" s="168" t="s">
        <v>5</v>
      </c>
      <c r="B13" s="169"/>
      <c r="C13" s="32">
        <f>SUM(C14:C15)</f>
        <v>948323</v>
      </c>
      <c r="D13" s="32">
        <f>SUM(D14:D15)</f>
        <v>10297</v>
      </c>
      <c r="E13" s="32">
        <f>C13+D13</f>
        <v>958620</v>
      </c>
      <c r="F13" s="33">
        <f t="shared" si="1"/>
        <v>1.0858114798438976</v>
      </c>
      <c r="G13" s="175" t="s">
        <v>87</v>
      </c>
    </row>
    <row r="14" spans="1:7" ht="21.75" customHeight="1" x14ac:dyDescent="0.15">
      <c r="A14" s="29"/>
      <c r="B14" s="12" t="s">
        <v>5</v>
      </c>
      <c r="C14" s="32">
        <v>153455</v>
      </c>
      <c r="D14" s="32">
        <f>8063+986</f>
        <v>9049</v>
      </c>
      <c r="E14" s="32">
        <f t="shared" si="0"/>
        <v>162504</v>
      </c>
      <c r="F14" s="33">
        <f t="shared" si="1"/>
        <v>5.8968427226222673</v>
      </c>
      <c r="G14" s="184"/>
    </row>
    <row r="15" spans="1:7" ht="21.75" customHeight="1" x14ac:dyDescent="0.15">
      <c r="A15" s="29"/>
      <c r="B15" s="12" t="s">
        <v>6</v>
      </c>
      <c r="C15" s="32">
        <v>794868</v>
      </c>
      <c r="D15" s="32">
        <f>25067-23819</f>
        <v>1248</v>
      </c>
      <c r="E15" s="32">
        <f t="shared" si="0"/>
        <v>796116</v>
      </c>
      <c r="F15" s="33">
        <f t="shared" si="1"/>
        <v>0.15700720119566824</v>
      </c>
      <c r="G15" s="184"/>
    </row>
    <row r="16" spans="1:7" ht="21.75" customHeight="1" x14ac:dyDescent="0.15">
      <c r="A16" s="168" t="s">
        <v>63</v>
      </c>
      <c r="B16" s="169"/>
      <c r="C16" s="32">
        <f>+C17</f>
        <v>2336738</v>
      </c>
      <c r="D16" s="32">
        <f>+D17</f>
        <v>-157514</v>
      </c>
      <c r="E16" s="32">
        <f>+E17</f>
        <v>2179224</v>
      </c>
      <c r="F16" s="33">
        <f t="shared" si="1"/>
        <v>-6.7407642619754569</v>
      </c>
      <c r="G16" s="170" t="s">
        <v>90</v>
      </c>
    </row>
    <row r="17" spans="1:7" ht="21.75" customHeight="1" x14ac:dyDescent="0.15">
      <c r="A17" s="2"/>
      <c r="B17" s="16" t="s">
        <v>63</v>
      </c>
      <c r="C17" s="32">
        <v>2336738</v>
      </c>
      <c r="D17" s="32">
        <v>-157514</v>
      </c>
      <c r="E17" s="32">
        <f t="shared" ref="E17:E24" si="2">C17+D17</f>
        <v>2179224</v>
      </c>
      <c r="F17" s="33">
        <f t="shared" si="1"/>
        <v>-6.7407642619754569</v>
      </c>
      <c r="G17" s="183"/>
    </row>
    <row r="18" spans="1:7" ht="21.75" customHeight="1" x14ac:dyDescent="0.15">
      <c r="A18" s="168" t="s">
        <v>8</v>
      </c>
      <c r="B18" s="169"/>
      <c r="C18" s="22">
        <f>C19</f>
        <v>3244050</v>
      </c>
      <c r="D18" s="57">
        <f>D19</f>
        <v>499558</v>
      </c>
      <c r="E18" s="22">
        <f t="shared" si="2"/>
        <v>3743608</v>
      </c>
      <c r="F18" s="10" t="s">
        <v>34</v>
      </c>
      <c r="G18" s="170" t="s">
        <v>103</v>
      </c>
    </row>
    <row r="19" spans="1:7" ht="21.75" customHeight="1" x14ac:dyDescent="0.15">
      <c r="A19" s="6"/>
      <c r="B19" s="16" t="s">
        <v>8</v>
      </c>
      <c r="C19" s="22">
        <v>3244050</v>
      </c>
      <c r="D19" s="57">
        <v>499558</v>
      </c>
      <c r="E19" s="22">
        <f t="shared" si="2"/>
        <v>3743608</v>
      </c>
      <c r="F19" s="10" t="s">
        <v>34</v>
      </c>
      <c r="G19" s="171"/>
    </row>
    <row r="20" spans="1:7" ht="21.75" customHeight="1" x14ac:dyDescent="0.15">
      <c r="A20" s="168" t="s">
        <v>25</v>
      </c>
      <c r="B20" s="169"/>
      <c r="C20" s="22">
        <v>1</v>
      </c>
      <c r="D20" s="22">
        <f>D21</f>
        <v>17643</v>
      </c>
      <c r="E20" s="22">
        <f t="shared" si="2"/>
        <v>17644</v>
      </c>
      <c r="F20" s="10" t="s">
        <v>34</v>
      </c>
      <c r="G20" s="18" t="s">
        <v>32</v>
      </c>
    </row>
    <row r="21" spans="1:7" ht="21.75" customHeight="1" x14ac:dyDescent="0.15">
      <c r="A21" s="6"/>
      <c r="B21" s="16" t="s">
        <v>25</v>
      </c>
      <c r="C21" s="22">
        <v>1</v>
      </c>
      <c r="D21" s="22">
        <v>17643</v>
      </c>
      <c r="E21" s="22">
        <f t="shared" si="2"/>
        <v>17644</v>
      </c>
      <c r="F21" s="10" t="s">
        <v>34</v>
      </c>
      <c r="G21" s="19"/>
    </row>
    <row r="22" spans="1:7" ht="21.75" customHeight="1" x14ac:dyDescent="0.15">
      <c r="A22" s="168" t="s">
        <v>23</v>
      </c>
      <c r="B22" s="169"/>
      <c r="C22" s="44">
        <v>42123</v>
      </c>
      <c r="D22" s="44">
        <f>D23</f>
        <v>4489</v>
      </c>
      <c r="E22" s="44">
        <f t="shared" si="2"/>
        <v>46612</v>
      </c>
      <c r="F22" s="45">
        <f t="shared" si="1"/>
        <v>10.656885786862276</v>
      </c>
      <c r="G22" s="170" t="s">
        <v>104</v>
      </c>
    </row>
    <row r="23" spans="1:7" ht="21.75" customHeight="1" thickBot="1" x14ac:dyDescent="0.2">
      <c r="A23" s="48"/>
      <c r="B23" s="49" t="s">
        <v>88</v>
      </c>
      <c r="C23" s="50">
        <v>17001</v>
      </c>
      <c r="D23" s="50">
        <v>4489</v>
      </c>
      <c r="E23" s="50">
        <f t="shared" si="2"/>
        <v>21490</v>
      </c>
      <c r="F23" s="51">
        <f t="shared" si="1"/>
        <v>26.404329157108407</v>
      </c>
      <c r="G23" s="189"/>
    </row>
    <row r="24" spans="1:7" ht="21.75" customHeight="1" thickTop="1" x14ac:dyDescent="0.15">
      <c r="A24" s="190" t="s">
        <v>42</v>
      </c>
      <c r="B24" s="191"/>
      <c r="C24" s="46">
        <v>21446256</v>
      </c>
      <c r="D24" s="46">
        <f>D6+D9+D11+D13+D16+D18+D20+D22</f>
        <v>465320</v>
      </c>
      <c r="E24" s="46">
        <f t="shared" si="2"/>
        <v>21911576</v>
      </c>
      <c r="F24" s="47">
        <f t="shared" si="1"/>
        <v>2.1697027210716868</v>
      </c>
      <c r="G24" s="19"/>
    </row>
    <row r="25" spans="1:7" ht="21.75" customHeight="1" x14ac:dyDescent="0.15">
      <c r="A25" t="s">
        <v>46</v>
      </c>
      <c r="C25" s="24"/>
      <c r="D25" s="24"/>
      <c r="E25" s="24"/>
      <c r="F25" s="24"/>
      <c r="G25" s="25" t="s">
        <v>27</v>
      </c>
    </row>
    <row r="26" spans="1:7" ht="21.75" customHeight="1" x14ac:dyDescent="0.15">
      <c r="A26" s="179" t="s">
        <v>39</v>
      </c>
      <c r="B26" s="180"/>
      <c r="C26" s="26" t="s">
        <v>0</v>
      </c>
      <c r="D26" s="26" t="s">
        <v>1</v>
      </c>
      <c r="E26" s="26" t="s">
        <v>2</v>
      </c>
      <c r="F26" s="60" t="s">
        <v>47</v>
      </c>
      <c r="G26" s="28" t="s">
        <v>40</v>
      </c>
    </row>
    <row r="27" spans="1:7" ht="21.75" customHeight="1" x14ac:dyDescent="0.15">
      <c r="A27" s="168" t="s">
        <v>92</v>
      </c>
      <c r="B27" s="169"/>
      <c r="C27" s="32">
        <v>309881</v>
      </c>
      <c r="D27" s="32">
        <f>D28</f>
        <v>3476</v>
      </c>
      <c r="E27" s="32">
        <f>C27+D27</f>
        <v>313357</v>
      </c>
      <c r="F27" s="33">
        <f>E27/C27%-100</f>
        <v>1.121720918675237</v>
      </c>
      <c r="G27" s="170" t="s">
        <v>94</v>
      </c>
    </row>
    <row r="28" spans="1:7" ht="21.75" customHeight="1" x14ac:dyDescent="0.15">
      <c r="A28" s="3"/>
      <c r="B28" s="17" t="s">
        <v>93</v>
      </c>
      <c r="C28" s="32">
        <v>195491</v>
      </c>
      <c r="D28" s="32">
        <v>3476</v>
      </c>
      <c r="E28" s="32">
        <f>C28+D28</f>
        <v>198967</v>
      </c>
      <c r="F28" s="35">
        <f>E28/C28%-100</f>
        <v>1.7780869707556803</v>
      </c>
      <c r="G28" s="183"/>
    </row>
    <row r="29" spans="1:7" ht="21.75" customHeight="1" x14ac:dyDescent="0.15">
      <c r="A29" s="168" t="s">
        <v>10</v>
      </c>
      <c r="B29" s="169"/>
      <c r="C29" s="39">
        <v>14593056</v>
      </c>
      <c r="D29" s="40">
        <f>SUM(D30:D31)</f>
        <v>304438</v>
      </c>
      <c r="E29" s="39">
        <f>C29+D29</f>
        <v>14897494</v>
      </c>
      <c r="F29" s="42">
        <f>E29/C29%-100</f>
        <v>2.0861840042277606</v>
      </c>
      <c r="G29" s="170" t="s">
        <v>99</v>
      </c>
    </row>
    <row r="30" spans="1:7" ht="21.75" customHeight="1" x14ac:dyDescent="0.15">
      <c r="A30" s="38"/>
      <c r="B30" s="36" t="s">
        <v>11</v>
      </c>
      <c r="C30" s="39">
        <v>12637285</v>
      </c>
      <c r="D30" s="40">
        <v>288952</v>
      </c>
      <c r="E30" s="39">
        <f>C30+D30</f>
        <v>12926237</v>
      </c>
      <c r="F30" s="42">
        <f t="shared" ref="F30:F37" si="3">E30/C30%-100</f>
        <v>2.286503786216727</v>
      </c>
      <c r="G30" s="185"/>
    </row>
    <row r="31" spans="1:7" ht="21.75" customHeight="1" x14ac:dyDescent="0.15">
      <c r="A31" s="37"/>
      <c r="B31" s="36" t="s">
        <v>12</v>
      </c>
      <c r="C31" s="39">
        <v>1414339</v>
      </c>
      <c r="D31" s="40">
        <v>15486</v>
      </c>
      <c r="E31" s="39">
        <f>C31+D31</f>
        <v>1429825</v>
      </c>
      <c r="F31" s="42">
        <f t="shared" si="3"/>
        <v>1.094928443605113</v>
      </c>
      <c r="G31" s="183"/>
    </row>
    <row r="32" spans="1:7" ht="21.75" customHeight="1" x14ac:dyDescent="0.15">
      <c r="A32" s="168" t="s">
        <v>95</v>
      </c>
      <c r="B32" s="169"/>
      <c r="C32" s="32">
        <f>+C33</f>
        <v>2938737</v>
      </c>
      <c r="D32" s="32">
        <f>D33</f>
        <v>4811</v>
      </c>
      <c r="E32" s="32">
        <f t="shared" ref="E32:E41" si="4">C32+D32</f>
        <v>2943548</v>
      </c>
      <c r="F32" s="33">
        <f t="shared" si="3"/>
        <v>0.16370978416918547</v>
      </c>
      <c r="G32" s="170" t="s">
        <v>98</v>
      </c>
    </row>
    <row r="33" spans="1:7" ht="21.75" customHeight="1" x14ac:dyDescent="0.15">
      <c r="A33" s="3"/>
      <c r="B33" s="17" t="s">
        <v>95</v>
      </c>
      <c r="C33" s="32">
        <v>2938737</v>
      </c>
      <c r="D33" s="32">
        <v>4811</v>
      </c>
      <c r="E33" s="32">
        <f t="shared" si="4"/>
        <v>2943548</v>
      </c>
      <c r="F33" s="35">
        <f t="shared" si="3"/>
        <v>0.16370978416918547</v>
      </c>
      <c r="G33" s="183"/>
    </row>
    <row r="34" spans="1:7" ht="21.75" customHeight="1" x14ac:dyDescent="0.15">
      <c r="A34" s="168" t="s">
        <v>107</v>
      </c>
      <c r="B34" s="169"/>
      <c r="C34" s="32">
        <f>+C35</f>
        <v>8520</v>
      </c>
      <c r="D34" s="32">
        <f>D35</f>
        <v>192</v>
      </c>
      <c r="E34" s="32">
        <f>C34+D34</f>
        <v>8712</v>
      </c>
      <c r="F34" s="33">
        <f>E34/C34%-100</f>
        <v>2.2535211267605604</v>
      </c>
      <c r="G34" s="170" t="s">
        <v>108</v>
      </c>
    </row>
    <row r="35" spans="1:7" ht="21.75" customHeight="1" x14ac:dyDescent="0.15">
      <c r="A35" s="3"/>
      <c r="B35" s="17" t="s">
        <v>107</v>
      </c>
      <c r="C35" s="32">
        <v>8520</v>
      </c>
      <c r="D35" s="32">
        <v>192</v>
      </c>
      <c r="E35" s="32">
        <f>C35+D35</f>
        <v>8712</v>
      </c>
      <c r="F35" s="35">
        <f>E35/C35%-100</f>
        <v>2.2535211267605604</v>
      </c>
      <c r="G35" s="183"/>
    </row>
    <row r="36" spans="1:7" ht="21.75" customHeight="1" x14ac:dyDescent="0.15">
      <c r="A36" s="168" t="s">
        <v>58</v>
      </c>
      <c r="B36" s="169"/>
      <c r="C36" s="32">
        <f>+C37</f>
        <v>1230057</v>
      </c>
      <c r="D36" s="32">
        <f>D37</f>
        <v>-2120</v>
      </c>
      <c r="E36" s="32">
        <f t="shared" si="4"/>
        <v>1227937</v>
      </c>
      <c r="F36" s="33">
        <f t="shared" si="3"/>
        <v>-0.17234973663822473</v>
      </c>
      <c r="G36" s="170" t="s">
        <v>96</v>
      </c>
    </row>
    <row r="37" spans="1:7" ht="21.75" customHeight="1" x14ac:dyDescent="0.15">
      <c r="A37" s="3"/>
      <c r="B37" s="17" t="s">
        <v>58</v>
      </c>
      <c r="C37" s="32">
        <v>1230057</v>
      </c>
      <c r="D37" s="32">
        <v>-2120</v>
      </c>
      <c r="E37" s="32">
        <f t="shared" si="4"/>
        <v>1227937</v>
      </c>
      <c r="F37" s="35">
        <f t="shared" si="3"/>
        <v>-0.17234973663822473</v>
      </c>
      <c r="G37" s="183"/>
    </row>
    <row r="38" spans="1:7" ht="21.75" customHeight="1" x14ac:dyDescent="0.15">
      <c r="A38" s="168" t="s">
        <v>15</v>
      </c>
      <c r="B38" s="169"/>
      <c r="C38" s="32">
        <f>+C39</f>
        <v>2393030</v>
      </c>
      <c r="D38" s="32">
        <f>D39</f>
        <v>38631</v>
      </c>
      <c r="E38" s="32">
        <f>C38+D38</f>
        <v>2431661</v>
      </c>
      <c r="F38" s="33">
        <f>E38/C38%-100</f>
        <v>1.6143132346857385</v>
      </c>
      <c r="G38" s="170" t="s">
        <v>109</v>
      </c>
    </row>
    <row r="39" spans="1:7" ht="21.75" customHeight="1" x14ac:dyDescent="0.15">
      <c r="A39" s="3"/>
      <c r="B39" s="17" t="s">
        <v>15</v>
      </c>
      <c r="C39" s="32">
        <v>2393030</v>
      </c>
      <c r="D39" s="32">
        <v>38631</v>
      </c>
      <c r="E39" s="32">
        <f>C39+D39</f>
        <v>2431661</v>
      </c>
      <c r="F39" s="35">
        <f>E39/C39%-100</f>
        <v>1.6143132346857385</v>
      </c>
      <c r="G39" s="183"/>
    </row>
    <row r="40" spans="1:7" ht="21.75" customHeight="1" x14ac:dyDescent="0.15">
      <c r="A40" s="168" t="s">
        <v>20</v>
      </c>
      <c r="B40" s="169"/>
      <c r="C40" s="32">
        <f>+C41</f>
        <v>25003</v>
      </c>
      <c r="D40" s="32">
        <f>+D41</f>
        <v>115892</v>
      </c>
      <c r="E40" s="32">
        <f t="shared" si="4"/>
        <v>140895</v>
      </c>
      <c r="F40" s="33">
        <f>E40/C40%-100</f>
        <v>463.51237851457824</v>
      </c>
      <c r="G40" s="170" t="s">
        <v>97</v>
      </c>
    </row>
    <row r="41" spans="1:7" ht="21.75" customHeight="1" thickBot="1" x14ac:dyDescent="0.2">
      <c r="A41" s="53"/>
      <c r="B41" s="54" t="s">
        <v>21</v>
      </c>
      <c r="C41" s="50">
        <v>25003</v>
      </c>
      <c r="D41" s="50">
        <v>115892</v>
      </c>
      <c r="E41" s="50">
        <f t="shared" si="4"/>
        <v>140895</v>
      </c>
      <c r="F41" s="51">
        <f>E41/C41%-100</f>
        <v>463.51237851457824</v>
      </c>
      <c r="G41" s="189"/>
    </row>
    <row r="42" spans="1:7" ht="21.75" customHeight="1" thickTop="1" x14ac:dyDescent="0.15">
      <c r="A42" s="2" t="s">
        <v>43</v>
      </c>
      <c r="B42" s="2"/>
      <c r="C42" s="46">
        <v>21446256</v>
      </c>
      <c r="D42" s="52">
        <f>SUM(D27,D29,D32,D34,D36,D38,D40)</f>
        <v>465320</v>
      </c>
      <c r="E42" s="46">
        <f>C42+D42</f>
        <v>21911576</v>
      </c>
      <c r="F42" s="47">
        <f>E42/C42%-100</f>
        <v>2.1697027210716868</v>
      </c>
      <c r="G42" s="19"/>
    </row>
    <row r="43" spans="1:7" x14ac:dyDescent="0.15">
      <c r="C43" s="24"/>
      <c r="D43" s="24"/>
      <c r="E43" s="24"/>
      <c r="F43" s="24"/>
      <c r="G43" s="24"/>
    </row>
    <row r="46" spans="1:7" x14ac:dyDescent="0.15">
      <c r="C46" s="24"/>
      <c r="D46" s="24"/>
      <c r="E46" s="24"/>
      <c r="F46" s="24"/>
      <c r="G46" s="24"/>
    </row>
    <row r="47" spans="1:7" x14ac:dyDescent="0.15">
      <c r="C47" s="24"/>
      <c r="D47" s="24"/>
      <c r="E47" s="24"/>
      <c r="F47" s="24"/>
      <c r="G47" s="24"/>
    </row>
    <row r="48" spans="1:7" x14ac:dyDescent="0.15">
      <c r="C48" s="24"/>
      <c r="D48" s="24"/>
      <c r="E48" s="24"/>
      <c r="F48" s="24"/>
      <c r="G48" s="24"/>
    </row>
    <row r="49" spans="3:7" x14ac:dyDescent="0.15">
      <c r="C49" s="24"/>
      <c r="D49" s="24"/>
      <c r="E49" s="24"/>
      <c r="F49" s="24"/>
      <c r="G49" s="24"/>
    </row>
    <row r="50" spans="3:7" x14ac:dyDescent="0.15">
      <c r="C50" s="24"/>
      <c r="D50" s="24"/>
      <c r="E50" s="24"/>
      <c r="F50" s="24"/>
      <c r="G50" s="24"/>
    </row>
    <row r="51" spans="3:7" x14ac:dyDescent="0.15">
      <c r="C51" s="24"/>
      <c r="D51" s="24"/>
      <c r="E51" s="24"/>
      <c r="F51" s="24"/>
      <c r="G51" s="24"/>
    </row>
    <row r="52" spans="3:7" x14ac:dyDescent="0.15">
      <c r="C52" s="24"/>
      <c r="D52" s="24"/>
      <c r="E52" s="24"/>
      <c r="F52" s="24"/>
      <c r="G52" s="24"/>
    </row>
    <row r="53" spans="3:7" x14ac:dyDescent="0.15">
      <c r="C53" s="24"/>
      <c r="D53" s="24"/>
      <c r="E53" s="24"/>
      <c r="F53" s="24"/>
      <c r="G53" s="24"/>
    </row>
    <row r="54" spans="3:7" x14ac:dyDescent="0.15">
      <c r="C54" s="24"/>
      <c r="D54" s="24"/>
      <c r="E54" s="24"/>
      <c r="F54" s="24"/>
      <c r="G54" s="24"/>
    </row>
    <row r="55" spans="3:7" x14ac:dyDescent="0.15">
      <c r="C55" s="24"/>
      <c r="D55" s="24"/>
      <c r="E55" s="24"/>
      <c r="F55" s="24"/>
      <c r="G55" s="24"/>
    </row>
    <row r="56" spans="3:7" x14ac:dyDescent="0.15">
      <c r="C56" s="24"/>
      <c r="D56" s="24"/>
      <c r="E56" s="24"/>
      <c r="F56" s="24"/>
      <c r="G56" s="24"/>
    </row>
    <row r="57" spans="3:7" x14ac:dyDescent="0.15">
      <c r="C57" s="24"/>
      <c r="D57" s="24"/>
      <c r="E57" s="24"/>
      <c r="F57" s="24"/>
      <c r="G57" s="24"/>
    </row>
    <row r="58" spans="3:7" x14ac:dyDescent="0.15">
      <c r="C58" s="24"/>
      <c r="D58" s="24"/>
      <c r="E58" s="24"/>
      <c r="F58" s="24"/>
      <c r="G58" s="24"/>
    </row>
    <row r="59" spans="3:7" x14ac:dyDescent="0.15">
      <c r="C59" s="24"/>
      <c r="D59" s="24"/>
      <c r="E59" s="24"/>
      <c r="F59" s="24"/>
      <c r="G59" s="24"/>
    </row>
    <row r="60" spans="3:7" x14ac:dyDescent="0.15">
      <c r="C60" s="24"/>
      <c r="D60" s="24"/>
      <c r="E60" s="24"/>
      <c r="F60" s="24"/>
      <c r="G60" s="24"/>
    </row>
    <row r="61" spans="3:7" x14ac:dyDescent="0.15">
      <c r="C61" s="24"/>
      <c r="D61" s="24"/>
      <c r="E61" s="24"/>
      <c r="F61" s="24"/>
      <c r="G61" s="24"/>
    </row>
    <row r="62" spans="3:7" x14ac:dyDescent="0.15">
      <c r="C62" s="24"/>
      <c r="D62" s="24"/>
      <c r="E62" s="24"/>
      <c r="F62" s="24"/>
      <c r="G62" s="24"/>
    </row>
    <row r="63" spans="3:7" x14ac:dyDescent="0.15">
      <c r="C63" s="24"/>
      <c r="D63" s="24"/>
      <c r="E63" s="24"/>
      <c r="F63" s="24"/>
      <c r="G63" s="24"/>
    </row>
    <row r="64" spans="3:7" x14ac:dyDescent="0.15">
      <c r="C64" s="24"/>
      <c r="D64" s="24"/>
      <c r="E64" s="24"/>
      <c r="F64" s="24"/>
      <c r="G64" s="24"/>
    </row>
    <row r="65" spans="3:7" x14ac:dyDescent="0.15">
      <c r="C65" s="24"/>
      <c r="D65" s="24"/>
      <c r="E65" s="24"/>
      <c r="F65" s="24"/>
      <c r="G65" s="24"/>
    </row>
    <row r="66" spans="3:7" x14ac:dyDescent="0.15">
      <c r="C66" s="24"/>
      <c r="D66" s="24"/>
      <c r="E66" s="24"/>
      <c r="F66" s="24"/>
      <c r="G66" s="24"/>
    </row>
    <row r="67" spans="3:7" x14ac:dyDescent="0.15">
      <c r="C67" s="24"/>
      <c r="D67" s="24"/>
      <c r="E67" s="24"/>
      <c r="F67" s="24"/>
      <c r="G67" s="24"/>
    </row>
    <row r="68" spans="3:7" x14ac:dyDescent="0.15">
      <c r="C68" s="24"/>
      <c r="D68" s="24"/>
      <c r="E68" s="24"/>
      <c r="F68" s="24"/>
      <c r="G68" s="24"/>
    </row>
    <row r="69" spans="3:7" x14ac:dyDescent="0.15">
      <c r="C69" s="24"/>
      <c r="D69" s="24"/>
      <c r="E69" s="24"/>
      <c r="F69" s="24"/>
      <c r="G69" s="24"/>
    </row>
    <row r="70" spans="3:7" x14ac:dyDescent="0.15">
      <c r="C70" s="24"/>
      <c r="D70" s="24"/>
      <c r="E70" s="24"/>
      <c r="F70" s="24"/>
      <c r="G70" s="24"/>
    </row>
  </sheetData>
  <mergeCells count="31">
    <mergeCell ref="A40:B40"/>
    <mergeCell ref="G40:G41"/>
    <mergeCell ref="A34:B34"/>
    <mergeCell ref="G34:G35"/>
    <mergeCell ref="A38:B38"/>
    <mergeCell ref="G38:G39"/>
    <mergeCell ref="A29:B29"/>
    <mergeCell ref="G29:G31"/>
    <mergeCell ref="A32:B32"/>
    <mergeCell ref="G32:G33"/>
    <mergeCell ref="A36:B36"/>
    <mergeCell ref="G36:G37"/>
    <mergeCell ref="A27:B27"/>
    <mergeCell ref="G27:G28"/>
    <mergeCell ref="A13:B13"/>
    <mergeCell ref="G13:G15"/>
    <mergeCell ref="A16:B16"/>
    <mergeCell ref="G16:G17"/>
    <mergeCell ref="A18:B18"/>
    <mergeCell ref="G18:G19"/>
    <mergeCell ref="A20:B20"/>
    <mergeCell ref="A22:B22"/>
    <mergeCell ref="G22:G23"/>
    <mergeCell ref="A24:B24"/>
    <mergeCell ref="A26:B26"/>
    <mergeCell ref="A5:B5"/>
    <mergeCell ref="A6:B6"/>
    <mergeCell ref="A9:B9"/>
    <mergeCell ref="G9:G10"/>
    <mergeCell ref="A11:B11"/>
    <mergeCell ref="G11:G12"/>
  </mergeCells>
  <phoneticPr fontId="2"/>
  <pageMargins left="0.70866141732283472" right="0.51181102362204722" top="0.55118110236220474" bottom="0.55118110236220474" header="0.31496062992125984" footer="0.31496062992125984"/>
  <pageSetup paperSize="9" scale="9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topLeftCell="A13" zoomScaleNormal="100" workbookViewId="0">
      <selection activeCell="J17" sqref="J17"/>
    </sheetView>
  </sheetViews>
  <sheetFormatPr defaultRowHeight="13.5" x14ac:dyDescent="0.15"/>
  <cols>
    <col min="1" max="1" width="3.375" customWidth="1"/>
    <col min="2" max="2" width="26.125" customWidth="1"/>
    <col min="3" max="3" width="11.125" customWidth="1"/>
    <col min="4" max="4" width="12.125" customWidth="1"/>
    <col min="5" max="5" width="11.125" customWidth="1"/>
    <col min="6" max="6" width="8.875" customWidth="1"/>
    <col min="7" max="7" width="26.625" customWidth="1"/>
  </cols>
  <sheetData>
    <row r="1" spans="1:7" ht="30" customHeight="1" x14ac:dyDescent="0.15">
      <c r="A1" s="76"/>
      <c r="B1" s="76"/>
      <c r="C1" s="76"/>
      <c r="D1" s="76"/>
      <c r="E1" s="76"/>
      <c r="F1" s="76"/>
      <c r="G1" s="76"/>
    </row>
    <row r="2" spans="1:7" ht="24" customHeight="1" x14ac:dyDescent="0.15">
      <c r="A2" s="11" t="s">
        <v>110</v>
      </c>
      <c r="B2" s="76"/>
      <c r="C2" s="76"/>
      <c r="D2" s="76"/>
      <c r="E2" s="76"/>
      <c r="F2" s="76"/>
      <c r="G2" s="76"/>
    </row>
    <row r="3" spans="1:7" ht="9.75" customHeight="1" x14ac:dyDescent="0.15">
      <c r="A3" s="76"/>
      <c r="B3" s="76"/>
      <c r="C3" s="76"/>
      <c r="D3" s="76"/>
      <c r="E3" s="76"/>
      <c r="F3" s="76"/>
      <c r="G3" s="76"/>
    </row>
    <row r="4" spans="1:7" ht="22.5" customHeight="1" x14ac:dyDescent="0.15">
      <c r="A4" s="76" t="s">
        <v>45</v>
      </c>
      <c r="B4" s="76"/>
      <c r="C4" s="76"/>
      <c r="D4" s="76"/>
      <c r="E4" s="76"/>
      <c r="F4" s="76"/>
      <c r="G4" s="76" t="s">
        <v>26</v>
      </c>
    </row>
    <row r="5" spans="1:7" ht="21.75" customHeight="1" x14ac:dyDescent="0.15">
      <c r="A5" s="205" t="s">
        <v>38</v>
      </c>
      <c r="B5" s="206"/>
      <c r="C5" s="77" t="s">
        <v>0</v>
      </c>
      <c r="D5" s="77" t="s">
        <v>1</v>
      </c>
      <c r="E5" s="77" t="s">
        <v>2</v>
      </c>
      <c r="F5" s="78" t="s">
        <v>47</v>
      </c>
      <c r="G5" s="79" t="s">
        <v>41</v>
      </c>
    </row>
    <row r="6" spans="1:7" ht="21.75" customHeight="1" x14ac:dyDescent="0.15">
      <c r="A6" s="192" t="s">
        <v>3</v>
      </c>
      <c r="B6" s="193"/>
      <c r="C6" s="63">
        <f>SUM(C7:C8)</f>
        <v>4704639</v>
      </c>
      <c r="D6" s="63">
        <f>SUM(D7:D8)</f>
        <v>-21734</v>
      </c>
      <c r="E6" s="63">
        <f t="shared" ref="E6:E15" si="0">C6+D6</f>
        <v>4682905</v>
      </c>
      <c r="F6" s="64">
        <f t="shared" ref="F6:F24" si="1">E6/C6%-100</f>
        <v>-0.46196955813188367</v>
      </c>
      <c r="G6" s="62"/>
    </row>
    <row r="7" spans="1:7" ht="35.1" customHeight="1" x14ac:dyDescent="0.15">
      <c r="A7" s="80"/>
      <c r="B7" s="77" t="s">
        <v>53</v>
      </c>
      <c r="C7" s="63">
        <v>4613935</v>
      </c>
      <c r="D7" s="63">
        <v>-18606</v>
      </c>
      <c r="E7" s="63">
        <f t="shared" si="0"/>
        <v>4595329</v>
      </c>
      <c r="F7" s="64">
        <f t="shared" si="1"/>
        <v>-0.40325665619477036</v>
      </c>
      <c r="G7" s="81" t="s">
        <v>56</v>
      </c>
    </row>
    <row r="8" spans="1:7" ht="35.1" customHeight="1" x14ac:dyDescent="0.15">
      <c r="A8" s="82"/>
      <c r="B8" s="77" t="s">
        <v>22</v>
      </c>
      <c r="C8" s="63">
        <v>90704</v>
      </c>
      <c r="D8" s="63">
        <v>-3128</v>
      </c>
      <c r="E8" s="63">
        <f t="shared" si="0"/>
        <v>87576</v>
      </c>
      <c r="F8" s="64">
        <f t="shared" si="1"/>
        <v>-3.4485799964720343</v>
      </c>
      <c r="G8" s="95" t="s">
        <v>115</v>
      </c>
    </row>
    <row r="9" spans="1:7" ht="21.75" customHeight="1" x14ac:dyDescent="0.15">
      <c r="A9" s="192" t="s">
        <v>85</v>
      </c>
      <c r="B9" s="193"/>
      <c r="C9" s="63">
        <f>C10</f>
        <v>953509</v>
      </c>
      <c r="D9" s="63">
        <f>D10</f>
        <v>144960</v>
      </c>
      <c r="E9" s="63">
        <f t="shared" si="0"/>
        <v>1098469</v>
      </c>
      <c r="F9" s="64">
        <f t="shared" si="1"/>
        <v>15.202793051769831</v>
      </c>
      <c r="G9" s="194" t="s">
        <v>113</v>
      </c>
    </row>
    <row r="10" spans="1:7" ht="21.75" customHeight="1" x14ac:dyDescent="0.15">
      <c r="A10" s="82"/>
      <c r="B10" s="77" t="s">
        <v>85</v>
      </c>
      <c r="C10" s="63">
        <v>953509</v>
      </c>
      <c r="D10" s="63">
        <v>144960</v>
      </c>
      <c r="E10" s="63">
        <f t="shared" si="0"/>
        <v>1098469</v>
      </c>
      <c r="F10" s="64">
        <f t="shared" si="1"/>
        <v>15.202793051769831</v>
      </c>
      <c r="G10" s="195"/>
    </row>
    <row r="11" spans="1:7" ht="21.75" customHeight="1" x14ac:dyDescent="0.15">
      <c r="A11" s="192" t="s">
        <v>62</v>
      </c>
      <c r="B11" s="193"/>
      <c r="C11" s="63">
        <f>C12</f>
        <v>4446027</v>
      </c>
      <c r="D11" s="63">
        <f>D12</f>
        <v>116895</v>
      </c>
      <c r="E11" s="63">
        <f t="shared" si="0"/>
        <v>4562922</v>
      </c>
      <c r="F11" s="64">
        <f t="shared" si="1"/>
        <v>2.6292013071445695</v>
      </c>
      <c r="G11" s="194" t="s">
        <v>64</v>
      </c>
    </row>
    <row r="12" spans="1:7" ht="21.75" customHeight="1" x14ac:dyDescent="0.15">
      <c r="A12" s="82"/>
      <c r="B12" s="77" t="s">
        <v>62</v>
      </c>
      <c r="C12" s="63">
        <v>4446027</v>
      </c>
      <c r="D12" s="63">
        <v>116895</v>
      </c>
      <c r="E12" s="63">
        <f t="shared" si="0"/>
        <v>4562922</v>
      </c>
      <c r="F12" s="64">
        <f t="shared" si="1"/>
        <v>2.6292013071445695</v>
      </c>
      <c r="G12" s="195"/>
    </row>
    <row r="13" spans="1:7" ht="21.75" customHeight="1" x14ac:dyDescent="0.15">
      <c r="A13" s="192" t="s">
        <v>5</v>
      </c>
      <c r="B13" s="193"/>
      <c r="C13" s="63">
        <f>SUM(C14:C15)</f>
        <v>981113</v>
      </c>
      <c r="D13" s="63">
        <f>SUM(D14:D15)</f>
        <v>352011</v>
      </c>
      <c r="E13" s="63">
        <f>C13+D13</f>
        <v>1333124</v>
      </c>
      <c r="F13" s="64">
        <f t="shared" si="1"/>
        <v>35.878741796306855</v>
      </c>
      <c r="G13" s="202" t="s">
        <v>87</v>
      </c>
    </row>
    <row r="14" spans="1:7" ht="21.75" customHeight="1" x14ac:dyDescent="0.15">
      <c r="A14" s="80"/>
      <c r="B14" s="77" t="s">
        <v>5</v>
      </c>
      <c r="C14" s="63">
        <v>164933</v>
      </c>
      <c r="D14" s="63">
        <v>-18606</v>
      </c>
      <c r="E14" s="63">
        <f t="shared" si="0"/>
        <v>146327</v>
      </c>
      <c r="F14" s="64">
        <f t="shared" si="1"/>
        <v>-11.280944383476921</v>
      </c>
      <c r="G14" s="203"/>
    </row>
    <row r="15" spans="1:7" ht="21.75" customHeight="1" x14ac:dyDescent="0.15">
      <c r="A15" s="80"/>
      <c r="B15" s="77" t="s">
        <v>6</v>
      </c>
      <c r="C15" s="63">
        <v>816180</v>
      </c>
      <c r="D15" s="63">
        <v>370617</v>
      </c>
      <c r="E15" s="63">
        <f t="shared" si="0"/>
        <v>1186797</v>
      </c>
      <c r="F15" s="64">
        <f t="shared" si="1"/>
        <v>45.408733367639485</v>
      </c>
      <c r="G15" s="203"/>
    </row>
    <row r="16" spans="1:7" ht="21.75" customHeight="1" x14ac:dyDescent="0.15">
      <c r="A16" s="192" t="s">
        <v>63</v>
      </c>
      <c r="B16" s="193"/>
      <c r="C16" s="63">
        <f>+C17</f>
        <v>2308021</v>
      </c>
      <c r="D16" s="63">
        <f>+D17</f>
        <v>137884</v>
      </c>
      <c r="E16" s="63">
        <f>+E17</f>
        <v>2445905</v>
      </c>
      <c r="F16" s="64">
        <f t="shared" si="1"/>
        <v>5.9741224191634359</v>
      </c>
      <c r="G16" s="194" t="s">
        <v>116</v>
      </c>
    </row>
    <row r="17" spans="1:7" ht="21.75" customHeight="1" x14ac:dyDescent="0.15">
      <c r="A17" s="82"/>
      <c r="B17" s="83" t="s">
        <v>63</v>
      </c>
      <c r="C17" s="63">
        <v>2308021</v>
      </c>
      <c r="D17" s="63">
        <v>137884</v>
      </c>
      <c r="E17" s="63">
        <f t="shared" ref="E17:E24" si="2">C17+D17</f>
        <v>2445905</v>
      </c>
      <c r="F17" s="64">
        <f t="shared" si="1"/>
        <v>5.9741224191634359</v>
      </c>
      <c r="G17" s="195"/>
    </row>
    <row r="18" spans="1:7" ht="21.75" customHeight="1" x14ac:dyDescent="0.15">
      <c r="A18" s="192" t="s">
        <v>8</v>
      </c>
      <c r="B18" s="193"/>
      <c r="C18" s="65">
        <f>C19</f>
        <v>3401655</v>
      </c>
      <c r="D18" s="65">
        <f>D19</f>
        <v>565816</v>
      </c>
      <c r="E18" s="65">
        <f t="shared" si="2"/>
        <v>3967471</v>
      </c>
      <c r="F18" s="66" t="s">
        <v>111</v>
      </c>
      <c r="G18" s="194" t="s">
        <v>117</v>
      </c>
    </row>
    <row r="19" spans="1:7" ht="21.75" customHeight="1" x14ac:dyDescent="0.15">
      <c r="A19" s="84"/>
      <c r="B19" s="83" t="s">
        <v>8</v>
      </c>
      <c r="C19" s="65">
        <v>3401655</v>
      </c>
      <c r="D19" s="65">
        <v>565816</v>
      </c>
      <c r="E19" s="65">
        <f t="shared" si="2"/>
        <v>3967471</v>
      </c>
      <c r="F19" s="66" t="s">
        <v>111</v>
      </c>
      <c r="G19" s="204"/>
    </row>
    <row r="20" spans="1:7" ht="21.75" customHeight="1" x14ac:dyDescent="0.15">
      <c r="A20" s="192" t="s">
        <v>25</v>
      </c>
      <c r="B20" s="193"/>
      <c r="C20" s="65">
        <v>1</v>
      </c>
      <c r="D20" s="65">
        <f>D21</f>
        <v>2878</v>
      </c>
      <c r="E20" s="65">
        <f t="shared" si="2"/>
        <v>2879</v>
      </c>
      <c r="F20" s="66" t="s">
        <v>111</v>
      </c>
      <c r="G20" s="85" t="s">
        <v>32</v>
      </c>
    </row>
    <row r="21" spans="1:7" ht="21.75" customHeight="1" x14ac:dyDescent="0.15">
      <c r="A21" s="84"/>
      <c r="B21" s="83" t="s">
        <v>25</v>
      </c>
      <c r="C21" s="65">
        <v>1</v>
      </c>
      <c r="D21" s="65">
        <v>2878</v>
      </c>
      <c r="E21" s="65">
        <f t="shared" si="2"/>
        <v>2879</v>
      </c>
      <c r="F21" s="66" t="s">
        <v>111</v>
      </c>
      <c r="G21" s="86"/>
    </row>
    <row r="22" spans="1:7" ht="21.75" customHeight="1" x14ac:dyDescent="0.15">
      <c r="A22" s="192" t="s">
        <v>23</v>
      </c>
      <c r="B22" s="193"/>
      <c r="C22" s="67">
        <v>47065</v>
      </c>
      <c r="D22" s="67">
        <f>D23</f>
        <v>830</v>
      </c>
      <c r="E22" s="67">
        <f t="shared" si="2"/>
        <v>47895</v>
      </c>
      <c r="F22" s="68">
        <f t="shared" si="1"/>
        <v>1.7635185381918603</v>
      </c>
      <c r="G22" s="194" t="s">
        <v>104</v>
      </c>
    </row>
    <row r="23" spans="1:7" ht="21.75" customHeight="1" thickBot="1" x14ac:dyDescent="0.2">
      <c r="A23" s="87"/>
      <c r="B23" s="88" t="s">
        <v>88</v>
      </c>
      <c r="C23" s="69">
        <v>17001</v>
      </c>
      <c r="D23" s="69">
        <v>830</v>
      </c>
      <c r="E23" s="69">
        <f t="shared" si="2"/>
        <v>17831</v>
      </c>
      <c r="F23" s="70">
        <f t="shared" si="1"/>
        <v>4.8820657608376052</v>
      </c>
      <c r="G23" s="196"/>
    </row>
    <row r="24" spans="1:7" ht="21.75" customHeight="1" thickTop="1" x14ac:dyDescent="0.15">
      <c r="A24" s="198" t="s">
        <v>42</v>
      </c>
      <c r="B24" s="199"/>
      <c r="C24" s="71">
        <v>22154870</v>
      </c>
      <c r="D24" s="71">
        <f>D6+D9+D11+D13+D16+D18+D20+D22</f>
        <v>1299540</v>
      </c>
      <c r="E24" s="71">
        <f t="shared" si="2"/>
        <v>23454410</v>
      </c>
      <c r="F24" s="72">
        <f t="shared" si="1"/>
        <v>5.8657080813383118</v>
      </c>
      <c r="G24" s="19"/>
    </row>
    <row r="25" spans="1:7" ht="21.75" customHeight="1" x14ac:dyDescent="0.15">
      <c r="A25" s="76" t="s">
        <v>46</v>
      </c>
      <c r="B25" s="76"/>
      <c r="C25" s="5"/>
      <c r="D25" s="5"/>
      <c r="E25" s="5"/>
      <c r="F25" s="5"/>
      <c r="G25" s="5" t="s">
        <v>112</v>
      </c>
    </row>
    <row r="26" spans="1:7" ht="21.75" customHeight="1" x14ac:dyDescent="0.15">
      <c r="A26" s="200" t="s">
        <v>39</v>
      </c>
      <c r="B26" s="201"/>
      <c r="C26" s="13" t="s">
        <v>0</v>
      </c>
      <c r="D26" s="13" t="s">
        <v>1</v>
      </c>
      <c r="E26" s="13" t="s">
        <v>2</v>
      </c>
      <c r="F26" s="89" t="s">
        <v>47</v>
      </c>
      <c r="G26" s="14" t="s">
        <v>40</v>
      </c>
    </row>
    <row r="27" spans="1:7" ht="21.75" customHeight="1" x14ac:dyDescent="0.15">
      <c r="A27" s="192" t="s">
        <v>10</v>
      </c>
      <c r="B27" s="193"/>
      <c r="C27" s="73">
        <v>14562182</v>
      </c>
      <c r="D27" s="74">
        <f>SUM(D28:D29)</f>
        <v>1053106</v>
      </c>
      <c r="E27" s="73">
        <f>C27+D27</f>
        <v>15615288</v>
      </c>
      <c r="F27" s="75">
        <f>E27/C27%-100</f>
        <v>7.2317871044325557</v>
      </c>
      <c r="G27" s="194" t="s">
        <v>118</v>
      </c>
    </row>
    <row r="28" spans="1:7" ht="21.75" customHeight="1" x14ac:dyDescent="0.15">
      <c r="A28" s="90"/>
      <c r="B28" s="91" t="s">
        <v>11</v>
      </c>
      <c r="C28" s="73">
        <v>12924522</v>
      </c>
      <c r="D28" s="74">
        <v>900000</v>
      </c>
      <c r="E28" s="73">
        <f>C28+D28</f>
        <v>13824522</v>
      </c>
      <c r="F28" s="75">
        <f t="shared" ref="F28:F35" si="3">E28/C28%-100</f>
        <v>6.9635070449800764</v>
      </c>
      <c r="G28" s="197"/>
    </row>
    <row r="29" spans="1:7" ht="21.75" customHeight="1" x14ac:dyDescent="0.15">
      <c r="A29" s="92"/>
      <c r="B29" s="91" t="s">
        <v>12</v>
      </c>
      <c r="C29" s="73">
        <v>1449722</v>
      </c>
      <c r="D29" s="74">
        <v>153106</v>
      </c>
      <c r="E29" s="73">
        <f>C29+D29</f>
        <v>1602828</v>
      </c>
      <c r="F29" s="75">
        <f t="shared" si="3"/>
        <v>10.56105929274716</v>
      </c>
      <c r="G29" s="195"/>
    </row>
    <row r="30" spans="1:7" ht="21.75" customHeight="1" x14ac:dyDescent="0.15">
      <c r="A30" s="192" t="s">
        <v>95</v>
      </c>
      <c r="B30" s="193"/>
      <c r="C30" s="63">
        <f>+C31</f>
        <v>3259489</v>
      </c>
      <c r="D30" s="63">
        <f>D31</f>
        <v>1442</v>
      </c>
      <c r="E30" s="63">
        <f t="shared" ref="E30:E39" si="4">C30+D30</f>
        <v>3260931</v>
      </c>
      <c r="F30" s="64">
        <f t="shared" si="3"/>
        <v>4.4240063396443929E-2</v>
      </c>
      <c r="G30" s="194" t="s">
        <v>98</v>
      </c>
    </row>
    <row r="31" spans="1:7" ht="21.75" customHeight="1" x14ac:dyDescent="0.15">
      <c r="A31" s="93"/>
      <c r="B31" s="17" t="s">
        <v>95</v>
      </c>
      <c r="C31" s="63">
        <v>3259489</v>
      </c>
      <c r="D31" s="63">
        <v>1442</v>
      </c>
      <c r="E31" s="63">
        <f t="shared" si="4"/>
        <v>3260931</v>
      </c>
      <c r="F31" s="64">
        <f t="shared" si="3"/>
        <v>4.4240063396443929E-2</v>
      </c>
      <c r="G31" s="195"/>
    </row>
    <row r="32" spans="1:7" ht="21.75" customHeight="1" x14ac:dyDescent="0.15">
      <c r="A32" s="192" t="s">
        <v>107</v>
      </c>
      <c r="B32" s="193"/>
      <c r="C32" s="63">
        <f>+C33</f>
        <v>3913</v>
      </c>
      <c r="D32" s="63">
        <f>D33</f>
        <v>-423</v>
      </c>
      <c r="E32" s="63">
        <f>C32+D32</f>
        <v>3490</v>
      </c>
      <c r="F32" s="64">
        <f>E32/C32%-100</f>
        <v>-10.810120112445702</v>
      </c>
      <c r="G32" s="194" t="s">
        <v>108</v>
      </c>
    </row>
    <row r="33" spans="1:7" ht="21.75" customHeight="1" x14ac:dyDescent="0.15">
      <c r="A33" s="93"/>
      <c r="B33" s="17" t="s">
        <v>107</v>
      </c>
      <c r="C33" s="63">
        <v>3913</v>
      </c>
      <c r="D33" s="63">
        <v>-423</v>
      </c>
      <c r="E33" s="63">
        <f>C33+D33</f>
        <v>3490</v>
      </c>
      <c r="F33" s="64">
        <f>E33/C33%-100</f>
        <v>-10.810120112445702</v>
      </c>
      <c r="G33" s="195"/>
    </row>
    <row r="34" spans="1:7" ht="21.75" customHeight="1" x14ac:dyDescent="0.15">
      <c r="A34" s="192" t="s">
        <v>58</v>
      </c>
      <c r="B34" s="193"/>
      <c r="C34" s="63">
        <f>+C35</f>
        <v>1328444</v>
      </c>
      <c r="D34" s="63">
        <f>D35</f>
        <v>19200</v>
      </c>
      <c r="E34" s="63">
        <f t="shared" si="4"/>
        <v>1347644</v>
      </c>
      <c r="F34" s="64">
        <f t="shared" si="3"/>
        <v>1.4452999147875261</v>
      </c>
      <c r="G34" s="194" t="s">
        <v>96</v>
      </c>
    </row>
    <row r="35" spans="1:7" ht="21.75" customHeight="1" x14ac:dyDescent="0.15">
      <c r="A35" s="93"/>
      <c r="B35" s="17" t="s">
        <v>58</v>
      </c>
      <c r="C35" s="63">
        <v>1328444</v>
      </c>
      <c r="D35" s="63">
        <v>19200</v>
      </c>
      <c r="E35" s="63">
        <f t="shared" si="4"/>
        <v>1347644</v>
      </c>
      <c r="F35" s="64">
        <f t="shared" si="3"/>
        <v>1.4452999147875261</v>
      </c>
      <c r="G35" s="195"/>
    </row>
    <row r="36" spans="1:7" ht="21.75" customHeight="1" x14ac:dyDescent="0.15">
      <c r="A36" s="192" t="s">
        <v>15</v>
      </c>
      <c r="B36" s="193"/>
      <c r="C36" s="63">
        <f>+C37</f>
        <v>2375556</v>
      </c>
      <c r="D36" s="63">
        <f>D37</f>
        <v>-37000</v>
      </c>
      <c r="E36" s="63">
        <f>C36+D36</f>
        <v>2338556</v>
      </c>
      <c r="F36" s="64">
        <f>E36/C36%-100</f>
        <v>-1.557530110845633</v>
      </c>
      <c r="G36" s="194" t="s">
        <v>114</v>
      </c>
    </row>
    <row r="37" spans="1:7" ht="21.75" customHeight="1" x14ac:dyDescent="0.15">
      <c r="A37" s="93"/>
      <c r="B37" s="17" t="s">
        <v>15</v>
      </c>
      <c r="C37" s="63">
        <v>2375556</v>
      </c>
      <c r="D37" s="63">
        <v>-37000</v>
      </c>
      <c r="E37" s="63">
        <f>C37+D37</f>
        <v>2338556</v>
      </c>
      <c r="F37" s="64">
        <f>E37/C37%-100</f>
        <v>-1.557530110845633</v>
      </c>
      <c r="G37" s="195"/>
    </row>
    <row r="38" spans="1:7" ht="21.75" customHeight="1" x14ac:dyDescent="0.15">
      <c r="A38" s="192" t="s">
        <v>20</v>
      </c>
      <c r="B38" s="193"/>
      <c r="C38" s="63">
        <f>+C39</f>
        <v>25003</v>
      </c>
      <c r="D38" s="63">
        <f>+D39</f>
        <v>263215</v>
      </c>
      <c r="E38" s="63">
        <f t="shared" si="4"/>
        <v>288218</v>
      </c>
      <c r="F38" s="64">
        <f>E38/C38%-100</f>
        <v>1052.733671959365</v>
      </c>
      <c r="G38" s="194" t="s">
        <v>119</v>
      </c>
    </row>
    <row r="39" spans="1:7" ht="21.75" customHeight="1" thickBot="1" x14ac:dyDescent="0.2">
      <c r="A39" s="94"/>
      <c r="B39" s="54" t="s">
        <v>21</v>
      </c>
      <c r="C39" s="69">
        <v>25003</v>
      </c>
      <c r="D39" s="69">
        <v>263215</v>
      </c>
      <c r="E39" s="69">
        <f t="shared" si="4"/>
        <v>288218</v>
      </c>
      <c r="F39" s="70">
        <f>E39/C39%-100</f>
        <v>1052.733671959365</v>
      </c>
      <c r="G39" s="196"/>
    </row>
    <row r="40" spans="1:7" ht="21.75" customHeight="1" thickTop="1" x14ac:dyDescent="0.15">
      <c r="A40" s="82" t="s">
        <v>43</v>
      </c>
      <c r="B40" s="82"/>
      <c r="C40" s="71">
        <v>22154870</v>
      </c>
      <c r="D40" s="71">
        <f>SUM(D27,D30,D32,D34,D36,D38)</f>
        <v>1299540</v>
      </c>
      <c r="E40" s="71">
        <f>C40+D40</f>
        <v>23454410</v>
      </c>
      <c r="F40" s="72">
        <f>E40/C40%-100</f>
        <v>5.8657080813383118</v>
      </c>
      <c r="G40" s="86"/>
    </row>
    <row r="41" spans="1:7" x14ac:dyDescent="0.15">
      <c r="C41" s="24"/>
      <c r="D41" s="24"/>
      <c r="E41" s="24"/>
      <c r="F41" s="24"/>
      <c r="G41" s="24"/>
    </row>
    <row r="44" spans="1:7" x14ac:dyDescent="0.15">
      <c r="C44" s="24"/>
      <c r="D44" s="24"/>
      <c r="E44" s="24"/>
      <c r="F44" s="24"/>
      <c r="G44" s="24"/>
    </row>
    <row r="45" spans="1:7" x14ac:dyDescent="0.15">
      <c r="C45" s="24"/>
      <c r="D45" s="24"/>
      <c r="E45" s="24"/>
      <c r="F45" s="24"/>
      <c r="G45" s="24"/>
    </row>
    <row r="46" spans="1:7" x14ac:dyDescent="0.15">
      <c r="C46" s="24"/>
      <c r="D46" s="24"/>
      <c r="E46" s="24"/>
      <c r="F46" s="24"/>
      <c r="G46" s="24"/>
    </row>
    <row r="47" spans="1:7" x14ac:dyDescent="0.15">
      <c r="C47" s="24"/>
      <c r="D47" s="24"/>
      <c r="E47" s="24"/>
      <c r="F47" s="24"/>
      <c r="G47" s="24"/>
    </row>
    <row r="48" spans="1:7" x14ac:dyDescent="0.15">
      <c r="C48" s="24"/>
      <c r="D48" s="24"/>
      <c r="E48" s="24"/>
      <c r="F48" s="24"/>
      <c r="G48" s="24"/>
    </row>
    <row r="49" spans="3:7" x14ac:dyDescent="0.15">
      <c r="C49" s="24"/>
      <c r="D49" s="24"/>
      <c r="E49" s="24"/>
      <c r="F49" s="24"/>
      <c r="G49" s="24"/>
    </row>
    <row r="50" spans="3:7" x14ac:dyDescent="0.15">
      <c r="C50" s="24"/>
      <c r="D50" s="24"/>
      <c r="E50" s="24"/>
      <c r="F50" s="24"/>
      <c r="G50" s="24"/>
    </row>
    <row r="51" spans="3:7" x14ac:dyDescent="0.15">
      <c r="C51" s="24"/>
      <c r="D51" s="24"/>
      <c r="E51" s="24"/>
      <c r="F51" s="24"/>
      <c r="G51" s="24"/>
    </row>
    <row r="52" spans="3:7" x14ac:dyDescent="0.15">
      <c r="C52" s="24"/>
      <c r="D52" s="24"/>
      <c r="E52" s="24"/>
      <c r="F52" s="24"/>
      <c r="G52" s="24"/>
    </row>
    <row r="53" spans="3:7" x14ac:dyDescent="0.15">
      <c r="C53" s="24"/>
      <c r="D53" s="24"/>
      <c r="E53" s="24"/>
      <c r="F53" s="24"/>
      <c r="G53" s="24"/>
    </row>
    <row r="54" spans="3:7" x14ac:dyDescent="0.15">
      <c r="C54" s="24"/>
      <c r="D54" s="24"/>
      <c r="E54" s="24"/>
      <c r="F54" s="24"/>
      <c r="G54" s="24"/>
    </row>
    <row r="55" spans="3:7" x14ac:dyDescent="0.15">
      <c r="C55" s="24"/>
      <c r="D55" s="24"/>
      <c r="E55" s="24"/>
      <c r="F55" s="24"/>
      <c r="G55" s="24"/>
    </row>
    <row r="56" spans="3:7" x14ac:dyDescent="0.15">
      <c r="C56" s="24"/>
      <c r="D56" s="24"/>
      <c r="E56" s="24"/>
      <c r="F56" s="24"/>
      <c r="G56" s="24"/>
    </row>
    <row r="57" spans="3:7" x14ac:dyDescent="0.15">
      <c r="C57" s="24"/>
      <c r="D57" s="24"/>
      <c r="E57" s="24"/>
      <c r="F57" s="24"/>
      <c r="G57" s="24"/>
    </row>
    <row r="58" spans="3:7" x14ac:dyDescent="0.15">
      <c r="C58" s="24"/>
      <c r="D58" s="24"/>
      <c r="E58" s="24"/>
      <c r="F58" s="24"/>
      <c r="G58" s="24"/>
    </row>
    <row r="59" spans="3:7" x14ac:dyDescent="0.15">
      <c r="C59" s="24"/>
      <c r="D59" s="24"/>
      <c r="E59" s="24"/>
      <c r="F59" s="24"/>
      <c r="G59" s="24"/>
    </row>
    <row r="60" spans="3:7" x14ac:dyDescent="0.15">
      <c r="C60" s="24"/>
      <c r="D60" s="24"/>
      <c r="E60" s="24"/>
      <c r="F60" s="24"/>
      <c r="G60" s="24"/>
    </row>
    <row r="61" spans="3:7" x14ac:dyDescent="0.15">
      <c r="C61" s="24"/>
      <c r="D61" s="24"/>
      <c r="E61" s="24"/>
      <c r="F61" s="24"/>
      <c r="G61" s="24"/>
    </row>
    <row r="62" spans="3:7" x14ac:dyDescent="0.15">
      <c r="C62" s="24"/>
      <c r="D62" s="24"/>
      <c r="E62" s="24"/>
      <c r="F62" s="24"/>
      <c r="G62" s="24"/>
    </row>
    <row r="63" spans="3:7" x14ac:dyDescent="0.15">
      <c r="C63" s="24"/>
      <c r="D63" s="24"/>
      <c r="E63" s="24"/>
      <c r="F63" s="24"/>
      <c r="G63" s="24"/>
    </row>
    <row r="64" spans="3:7" x14ac:dyDescent="0.15">
      <c r="C64" s="24"/>
      <c r="D64" s="24"/>
      <c r="E64" s="24"/>
      <c r="F64" s="24"/>
      <c r="G64" s="24"/>
    </row>
    <row r="65" spans="3:7" x14ac:dyDescent="0.15">
      <c r="C65" s="24"/>
      <c r="D65" s="24"/>
      <c r="E65" s="24"/>
      <c r="F65" s="24"/>
      <c r="G65" s="24"/>
    </row>
    <row r="66" spans="3:7" x14ac:dyDescent="0.15">
      <c r="C66" s="24"/>
      <c r="D66" s="24"/>
      <c r="E66" s="24"/>
      <c r="F66" s="24"/>
      <c r="G66" s="24"/>
    </row>
    <row r="67" spans="3:7" x14ac:dyDescent="0.15">
      <c r="C67" s="24"/>
      <c r="D67" s="24"/>
      <c r="E67" s="24"/>
      <c r="F67" s="24"/>
      <c r="G67" s="24"/>
    </row>
    <row r="68" spans="3:7" x14ac:dyDescent="0.15">
      <c r="C68" s="24"/>
      <c r="D68" s="24"/>
      <c r="E68" s="24"/>
      <c r="F68" s="24"/>
      <c r="G68" s="24"/>
    </row>
  </sheetData>
  <mergeCells count="29">
    <mergeCell ref="A5:B5"/>
    <mergeCell ref="A6:B6"/>
    <mergeCell ref="A9:B9"/>
    <mergeCell ref="G9:G10"/>
    <mergeCell ref="A11:B11"/>
    <mergeCell ref="G11:G12"/>
    <mergeCell ref="A13:B13"/>
    <mergeCell ref="G13:G15"/>
    <mergeCell ref="A16:B16"/>
    <mergeCell ref="G16:G17"/>
    <mergeCell ref="A18:B18"/>
    <mergeCell ref="G18:G19"/>
    <mergeCell ref="A20:B20"/>
    <mergeCell ref="A22:B22"/>
    <mergeCell ref="G22:G23"/>
    <mergeCell ref="A24:B24"/>
    <mergeCell ref="A26:B26"/>
    <mergeCell ref="A27:B27"/>
    <mergeCell ref="G27:G29"/>
    <mergeCell ref="A30:B30"/>
    <mergeCell ref="G30:G31"/>
    <mergeCell ref="A32:B32"/>
    <mergeCell ref="G32:G33"/>
    <mergeCell ref="A34:B34"/>
    <mergeCell ref="G34:G35"/>
    <mergeCell ref="A36:B36"/>
    <mergeCell ref="G36:G37"/>
    <mergeCell ref="A38:B38"/>
    <mergeCell ref="G38:G39"/>
  </mergeCells>
  <phoneticPr fontId="2"/>
  <pageMargins left="0.70866141732283472" right="0.51181102362204722" top="0.55118110236220474" bottom="0.55118110236220474" header="0.31496062992125984" footer="0.31496062992125984"/>
  <pageSetup paperSize="9" scale="90"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zoomScaleNormal="100" workbookViewId="0">
      <selection activeCell="J16" sqref="J16"/>
    </sheetView>
  </sheetViews>
  <sheetFormatPr defaultRowHeight="13.5" x14ac:dyDescent="0.15"/>
  <cols>
    <col min="1" max="1" width="3.375" customWidth="1"/>
    <col min="2" max="2" width="26.125" customWidth="1"/>
    <col min="3" max="3" width="11.125" customWidth="1"/>
    <col min="4" max="4" width="12.125" customWidth="1"/>
    <col min="5" max="5" width="11.125" customWidth="1"/>
    <col min="6" max="6" width="8.875" customWidth="1"/>
    <col min="7" max="7" width="26.625" customWidth="1"/>
  </cols>
  <sheetData>
    <row r="1" spans="1:7" ht="30" customHeight="1" x14ac:dyDescent="0.15">
      <c r="A1" s="76"/>
      <c r="B1" s="76"/>
      <c r="C1" s="76"/>
      <c r="D1" s="76"/>
      <c r="E1" s="76"/>
      <c r="F1" s="76"/>
      <c r="G1" s="76"/>
    </row>
    <row r="2" spans="1:7" ht="24" customHeight="1" x14ac:dyDescent="0.15">
      <c r="A2" s="11" t="s">
        <v>124</v>
      </c>
      <c r="B2" s="76"/>
      <c r="C2" s="76"/>
      <c r="D2" s="76"/>
      <c r="E2" s="76"/>
      <c r="F2" s="76"/>
      <c r="G2" s="76"/>
    </row>
    <row r="3" spans="1:7" ht="9.75" customHeight="1" x14ac:dyDescent="0.15">
      <c r="A3" s="76"/>
      <c r="B3" s="76"/>
      <c r="C3" s="76"/>
      <c r="D3" s="76"/>
      <c r="E3" s="76"/>
      <c r="F3" s="76"/>
      <c r="G3" s="76"/>
    </row>
    <row r="4" spans="1:7" ht="22.5" customHeight="1" x14ac:dyDescent="0.15">
      <c r="A4" s="76" t="s">
        <v>45</v>
      </c>
      <c r="B4" s="76"/>
      <c r="C4" s="76"/>
      <c r="D4" s="76"/>
      <c r="E4" s="76"/>
      <c r="F4" s="76"/>
      <c r="G4" s="76" t="s">
        <v>26</v>
      </c>
    </row>
    <row r="5" spans="1:7" ht="21.75" customHeight="1" x14ac:dyDescent="0.15">
      <c r="A5" s="205" t="s">
        <v>38</v>
      </c>
      <c r="B5" s="206"/>
      <c r="C5" s="77" t="s">
        <v>0</v>
      </c>
      <c r="D5" s="77" t="s">
        <v>1</v>
      </c>
      <c r="E5" s="77" t="s">
        <v>2</v>
      </c>
      <c r="F5" s="78" t="s">
        <v>47</v>
      </c>
      <c r="G5" s="79" t="s">
        <v>41</v>
      </c>
    </row>
    <row r="6" spans="1:7" ht="21.75" customHeight="1" x14ac:dyDescent="0.15">
      <c r="A6" s="192" t="s">
        <v>3</v>
      </c>
      <c r="B6" s="193"/>
      <c r="C6" s="63">
        <f>SUM(C7:C8)</f>
        <v>4945260</v>
      </c>
      <c r="D6" s="63">
        <f>SUM(D7:D8)</f>
        <v>-15824</v>
      </c>
      <c r="E6" s="63">
        <f t="shared" ref="E6:E15" si="0">C6+D6</f>
        <v>4929436</v>
      </c>
      <c r="F6" s="64">
        <f t="shared" ref="F6:F24" si="1">E6/C6%-100</f>
        <v>-0.31998317580875835</v>
      </c>
      <c r="G6" s="96"/>
    </row>
    <row r="7" spans="1:7" ht="35.1" customHeight="1" x14ac:dyDescent="0.15">
      <c r="A7" s="80"/>
      <c r="B7" s="77" t="s">
        <v>53</v>
      </c>
      <c r="C7" s="63">
        <v>4833060</v>
      </c>
      <c r="D7" s="63">
        <v>-16035</v>
      </c>
      <c r="E7" s="63">
        <f t="shared" si="0"/>
        <v>4817025</v>
      </c>
      <c r="F7" s="64">
        <f t="shared" si="1"/>
        <v>-0.33177738327270845</v>
      </c>
      <c r="G7" s="81" t="s">
        <v>56</v>
      </c>
    </row>
    <row r="8" spans="1:7" ht="35.1" customHeight="1" x14ac:dyDescent="0.15">
      <c r="A8" s="82"/>
      <c r="B8" s="77" t="s">
        <v>22</v>
      </c>
      <c r="C8" s="63">
        <v>112200</v>
      </c>
      <c r="D8" s="63">
        <v>211</v>
      </c>
      <c r="E8" s="63">
        <f t="shared" si="0"/>
        <v>112411</v>
      </c>
      <c r="F8" s="64">
        <f t="shared" si="1"/>
        <v>0.18805704099821696</v>
      </c>
      <c r="G8" s="98" t="s">
        <v>120</v>
      </c>
    </row>
    <row r="9" spans="1:7" ht="21.75" customHeight="1" x14ac:dyDescent="0.15">
      <c r="A9" s="192" t="s">
        <v>85</v>
      </c>
      <c r="B9" s="193"/>
      <c r="C9" s="63">
        <f>C10</f>
        <v>952581</v>
      </c>
      <c r="D9" s="63">
        <f>D10</f>
        <v>54922</v>
      </c>
      <c r="E9" s="63">
        <f t="shared" si="0"/>
        <v>1007503</v>
      </c>
      <c r="F9" s="64">
        <f t="shared" si="1"/>
        <v>5.7655989359435154</v>
      </c>
      <c r="G9" s="194" t="s">
        <v>113</v>
      </c>
    </row>
    <row r="10" spans="1:7" ht="21.75" customHeight="1" x14ac:dyDescent="0.15">
      <c r="A10" s="82"/>
      <c r="B10" s="77" t="s">
        <v>85</v>
      </c>
      <c r="C10" s="63">
        <v>952581</v>
      </c>
      <c r="D10" s="63">
        <v>54922</v>
      </c>
      <c r="E10" s="63">
        <f t="shared" si="0"/>
        <v>1007503</v>
      </c>
      <c r="F10" s="64">
        <f t="shared" si="1"/>
        <v>5.7655989359435154</v>
      </c>
      <c r="G10" s="195"/>
    </row>
    <row r="11" spans="1:7" ht="21.75" customHeight="1" x14ac:dyDescent="0.15">
      <c r="A11" s="192" t="s">
        <v>62</v>
      </c>
      <c r="B11" s="193"/>
      <c r="C11" s="63">
        <f>C12</f>
        <v>5011316</v>
      </c>
      <c r="D11" s="63">
        <f>D12</f>
        <v>-6018</v>
      </c>
      <c r="E11" s="63">
        <f t="shared" si="0"/>
        <v>5005298</v>
      </c>
      <c r="F11" s="64">
        <f t="shared" si="1"/>
        <v>-0.12008821634876199</v>
      </c>
      <c r="G11" s="194" t="s">
        <v>64</v>
      </c>
    </row>
    <row r="12" spans="1:7" ht="21.75" customHeight="1" x14ac:dyDescent="0.15">
      <c r="A12" s="82"/>
      <c r="B12" s="77" t="s">
        <v>62</v>
      </c>
      <c r="C12" s="63">
        <v>5011316</v>
      </c>
      <c r="D12" s="63">
        <v>-6018</v>
      </c>
      <c r="E12" s="63">
        <f t="shared" si="0"/>
        <v>5005298</v>
      </c>
      <c r="F12" s="64">
        <f t="shared" si="1"/>
        <v>-0.12008821634876199</v>
      </c>
      <c r="G12" s="195"/>
    </row>
    <row r="13" spans="1:7" ht="21.75" customHeight="1" x14ac:dyDescent="0.15">
      <c r="A13" s="192" t="s">
        <v>5</v>
      </c>
      <c r="B13" s="193"/>
      <c r="C13" s="63">
        <f>SUM(C14:C15)</f>
        <v>1316881</v>
      </c>
      <c r="D13" s="63">
        <f>SUM(D14:D15)</f>
        <v>30235</v>
      </c>
      <c r="E13" s="63">
        <f>C13+D13</f>
        <v>1347116</v>
      </c>
      <c r="F13" s="64">
        <f t="shared" si="1"/>
        <v>2.2959553672655346</v>
      </c>
      <c r="G13" s="202" t="s">
        <v>121</v>
      </c>
    </row>
    <row r="14" spans="1:7" ht="21.75" customHeight="1" x14ac:dyDescent="0.15">
      <c r="A14" s="80"/>
      <c r="B14" s="12" t="s">
        <v>65</v>
      </c>
      <c r="C14" s="63">
        <v>165018</v>
      </c>
      <c r="D14" s="63">
        <v>-16035</v>
      </c>
      <c r="E14" s="63">
        <f t="shared" si="0"/>
        <v>148983</v>
      </c>
      <c r="F14" s="64">
        <f t="shared" si="1"/>
        <v>-9.7171217685343407</v>
      </c>
      <c r="G14" s="203"/>
    </row>
    <row r="15" spans="1:7" ht="21.75" customHeight="1" x14ac:dyDescent="0.15">
      <c r="A15" s="80"/>
      <c r="B15" s="77" t="s">
        <v>6</v>
      </c>
      <c r="C15" s="63">
        <v>1151863</v>
      </c>
      <c r="D15" s="63">
        <v>46270</v>
      </c>
      <c r="E15" s="63">
        <f t="shared" si="0"/>
        <v>1198133</v>
      </c>
      <c r="F15" s="64">
        <f t="shared" si="1"/>
        <v>4.0169707682250504</v>
      </c>
      <c r="G15" s="203"/>
    </row>
    <row r="16" spans="1:7" ht="21.75" customHeight="1" x14ac:dyDescent="0.15">
      <c r="A16" s="192" t="s">
        <v>63</v>
      </c>
      <c r="B16" s="193"/>
      <c r="C16" s="63">
        <f>+C17</f>
        <v>2364098</v>
      </c>
      <c r="D16" s="63">
        <f>+D17</f>
        <v>134251</v>
      </c>
      <c r="E16" s="63">
        <f>+E17</f>
        <v>2498349</v>
      </c>
      <c r="F16" s="64">
        <f t="shared" si="1"/>
        <v>5.6787408982199565</v>
      </c>
      <c r="G16" s="194" t="s">
        <v>116</v>
      </c>
    </row>
    <row r="17" spans="1:7" ht="21.75" customHeight="1" x14ac:dyDescent="0.15">
      <c r="A17" s="82"/>
      <c r="B17" s="83" t="s">
        <v>63</v>
      </c>
      <c r="C17" s="63">
        <v>2364098</v>
      </c>
      <c r="D17" s="63">
        <v>134251</v>
      </c>
      <c r="E17" s="63">
        <f t="shared" ref="E17:E24" si="2">C17+D17</f>
        <v>2498349</v>
      </c>
      <c r="F17" s="64">
        <f t="shared" si="1"/>
        <v>5.6787408982199565</v>
      </c>
      <c r="G17" s="195"/>
    </row>
    <row r="18" spans="1:7" ht="21.75" customHeight="1" x14ac:dyDescent="0.15">
      <c r="A18" s="192" t="s">
        <v>8</v>
      </c>
      <c r="B18" s="193"/>
      <c r="C18" s="65">
        <f>C19</f>
        <v>3911953</v>
      </c>
      <c r="D18" s="65">
        <f>D19</f>
        <v>98127</v>
      </c>
      <c r="E18" s="65">
        <f t="shared" si="2"/>
        <v>4010080</v>
      </c>
      <c r="F18" s="66" t="s">
        <v>111</v>
      </c>
      <c r="G18" s="194" t="s">
        <v>117</v>
      </c>
    </row>
    <row r="19" spans="1:7" ht="21.75" customHeight="1" x14ac:dyDescent="0.15">
      <c r="A19" s="82"/>
      <c r="B19" s="83" t="s">
        <v>8</v>
      </c>
      <c r="C19" s="65">
        <v>3911953</v>
      </c>
      <c r="D19" s="65">
        <v>98127</v>
      </c>
      <c r="E19" s="65">
        <f t="shared" si="2"/>
        <v>4010080</v>
      </c>
      <c r="F19" s="66" t="s">
        <v>111</v>
      </c>
      <c r="G19" s="204"/>
    </row>
    <row r="20" spans="1:7" ht="21.75" hidden="1" customHeight="1" x14ac:dyDescent="0.15">
      <c r="A20" s="192" t="s">
        <v>25</v>
      </c>
      <c r="B20" s="193"/>
      <c r="C20" s="65">
        <v>0</v>
      </c>
      <c r="D20" s="65">
        <f>D21</f>
        <v>0</v>
      </c>
      <c r="E20" s="65">
        <f t="shared" si="2"/>
        <v>0</v>
      </c>
      <c r="F20" s="66" t="s">
        <v>111</v>
      </c>
      <c r="G20" s="85" t="s">
        <v>32</v>
      </c>
    </row>
    <row r="21" spans="1:7" ht="21.75" hidden="1" customHeight="1" x14ac:dyDescent="0.15">
      <c r="A21" s="84"/>
      <c r="B21" s="83" t="s">
        <v>25</v>
      </c>
      <c r="C21" s="65">
        <v>0</v>
      </c>
      <c r="D21" s="65">
        <v>0</v>
      </c>
      <c r="E21" s="65">
        <f t="shared" si="2"/>
        <v>0</v>
      </c>
      <c r="F21" s="66" t="s">
        <v>111</v>
      </c>
      <c r="G21" s="86"/>
    </row>
    <row r="22" spans="1:7" ht="21.75" hidden="1" customHeight="1" x14ac:dyDescent="0.15">
      <c r="A22" s="192" t="s">
        <v>23</v>
      </c>
      <c r="B22" s="193"/>
      <c r="C22" s="67">
        <v>0</v>
      </c>
      <c r="D22" s="67">
        <f>D23</f>
        <v>0</v>
      </c>
      <c r="E22" s="67">
        <f t="shared" si="2"/>
        <v>0</v>
      </c>
      <c r="F22" s="68" t="e">
        <f t="shared" si="1"/>
        <v>#DIV/0!</v>
      </c>
      <c r="G22" s="194" t="s">
        <v>104</v>
      </c>
    </row>
    <row r="23" spans="1:7" ht="21.75" hidden="1" customHeight="1" thickBot="1" x14ac:dyDescent="0.2">
      <c r="A23" s="87"/>
      <c r="B23" s="88" t="s">
        <v>88</v>
      </c>
      <c r="C23" s="69">
        <v>0</v>
      </c>
      <c r="D23" s="69">
        <v>0</v>
      </c>
      <c r="E23" s="69">
        <f t="shared" si="2"/>
        <v>0</v>
      </c>
      <c r="F23" s="70" t="e">
        <f t="shared" si="1"/>
        <v>#DIV/0!</v>
      </c>
      <c r="G23" s="196"/>
    </row>
    <row r="24" spans="1:7" ht="21.75" customHeight="1" x14ac:dyDescent="0.15">
      <c r="A24" s="198" t="s">
        <v>42</v>
      </c>
      <c r="B24" s="199"/>
      <c r="C24" s="71">
        <f>23662000+2744</f>
        <v>23664744</v>
      </c>
      <c r="D24" s="71">
        <f>D6+D9+D11+D13+D16+D18+D20+D22</f>
        <v>295693</v>
      </c>
      <c r="E24" s="71">
        <f t="shared" si="2"/>
        <v>23960437</v>
      </c>
      <c r="F24" s="72">
        <f t="shared" si="1"/>
        <v>1.2495085516243023</v>
      </c>
      <c r="G24" s="19"/>
    </row>
    <row r="25" spans="1:7" ht="21.75" customHeight="1" x14ac:dyDescent="0.15">
      <c r="A25" s="76" t="s">
        <v>46</v>
      </c>
      <c r="B25" s="76"/>
      <c r="C25" s="5"/>
      <c r="D25" s="5"/>
      <c r="E25" s="5"/>
      <c r="F25" s="5"/>
      <c r="G25" s="5" t="s">
        <v>112</v>
      </c>
    </row>
    <row r="26" spans="1:7" ht="21.75" customHeight="1" x14ac:dyDescent="0.15">
      <c r="A26" s="200" t="s">
        <v>39</v>
      </c>
      <c r="B26" s="201"/>
      <c r="C26" s="13" t="s">
        <v>0</v>
      </c>
      <c r="D26" s="13" t="s">
        <v>1</v>
      </c>
      <c r="E26" s="13" t="s">
        <v>2</v>
      </c>
      <c r="F26" s="89" t="s">
        <v>47</v>
      </c>
      <c r="G26" s="14" t="s">
        <v>40</v>
      </c>
    </row>
    <row r="27" spans="1:7" ht="21.75" customHeight="1" x14ac:dyDescent="0.15">
      <c r="A27" s="192" t="s">
        <v>10</v>
      </c>
      <c r="B27" s="193"/>
      <c r="C27" s="73">
        <v>15726599</v>
      </c>
      <c r="D27" s="74">
        <v>125000</v>
      </c>
      <c r="E27" s="73">
        <f>C27+D27</f>
        <v>15851599</v>
      </c>
      <c r="F27" s="75">
        <f>E27/C27%-100</f>
        <v>0.79483173698268672</v>
      </c>
      <c r="G27" s="194" t="s">
        <v>122</v>
      </c>
    </row>
    <row r="28" spans="1:7" ht="21.75" customHeight="1" x14ac:dyDescent="0.15">
      <c r="A28" s="90"/>
      <c r="B28" s="97" t="s">
        <v>11</v>
      </c>
      <c r="C28" s="73">
        <v>13877384</v>
      </c>
      <c r="D28" s="74">
        <v>125000</v>
      </c>
      <c r="E28" s="73">
        <f>C28+D28</f>
        <v>14002384</v>
      </c>
      <c r="F28" s="75">
        <f t="shared" ref="F28:F35" si="3">E28/C28%-100</f>
        <v>0.90074613486230248</v>
      </c>
      <c r="G28" s="197"/>
    </row>
    <row r="29" spans="1:7" ht="21.75" hidden="1" customHeight="1" x14ac:dyDescent="0.15">
      <c r="A29" s="92"/>
      <c r="B29" s="97" t="s">
        <v>12</v>
      </c>
      <c r="C29" s="73">
        <v>0</v>
      </c>
      <c r="D29" s="74">
        <v>0</v>
      </c>
      <c r="E29" s="73">
        <f>C29+D29</f>
        <v>0</v>
      </c>
      <c r="F29" s="75" t="e">
        <f t="shared" si="3"/>
        <v>#DIV/0!</v>
      </c>
      <c r="G29" s="195"/>
    </row>
    <row r="30" spans="1:7" ht="21.75" customHeight="1" x14ac:dyDescent="0.15">
      <c r="A30" s="192" t="s">
        <v>95</v>
      </c>
      <c r="B30" s="193"/>
      <c r="C30" s="63">
        <f>+C31</f>
        <v>3433256</v>
      </c>
      <c r="D30" s="63">
        <f>D31</f>
        <v>-13035</v>
      </c>
      <c r="E30" s="63">
        <f t="shared" ref="E30:E39" si="4">C30+D30</f>
        <v>3420221</v>
      </c>
      <c r="F30" s="64">
        <f t="shared" si="3"/>
        <v>-0.37966874593679734</v>
      </c>
      <c r="G30" s="194" t="s">
        <v>98</v>
      </c>
    </row>
    <row r="31" spans="1:7" ht="21.75" customHeight="1" x14ac:dyDescent="0.15">
      <c r="A31" s="93"/>
      <c r="B31" s="17" t="s">
        <v>95</v>
      </c>
      <c r="C31" s="63">
        <v>3433256</v>
      </c>
      <c r="D31" s="63">
        <v>-13035</v>
      </c>
      <c r="E31" s="63">
        <f t="shared" si="4"/>
        <v>3420221</v>
      </c>
      <c r="F31" s="64">
        <f t="shared" si="3"/>
        <v>-0.37966874593679734</v>
      </c>
      <c r="G31" s="195"/>
    </row>
    <row r="32" spans="1:7" ht="21.75" hidden="1" customHeight="1" x14ac:dyDescent="0.15">
      <c r="A32" s="192" t="s">
        <v>107</v>
      </c>
      <c r="B32" s="193"/>
      <c r="C32" s="63">
        <f>+C33</f>
        <v>0</v>
      </c>
      <c r="D32" s="63">
        <f>D33</f>
        <v>0</v>
      </c>
      <c r="E32" s="63">
        <f>C32+D32</f>
        <v>0</v>
      </c>
      <c r="F32" s="64" t="e">
        <f>E32/C32%-100</f>
        <v>#DIV/0!</v>
      </c>
      <c r="G32" s="194" t="s">
        <v>108</v>
      </c>
    </row>
    <row r="33" spans="1:7" ht="21.75" hidden="1" customHeight="1" x14ac:dyDescent="0.15">
      <c r="A33" s="93"/>
      <c r="B33" s="17" t="s">
        <v>107</v>
      </c>
      <c r="C33" s="63">
        <v>0</v>
      </c>
      <c r="D33" s="63">
        <v>0</v>
      </c>
      <c r="E33" s="63">
        <f>C33+D33</f>
        <v>0</v>
      </c>
      <c r="F33" s="64" t="e">
        <f>E33/C33%-100</f>
        <v>#DIV/0!</v>
      </c>
      <c r="G33" s="195"/>
    </row>
    <row r="34" spans="1:7" ht="21.75" customHeight="1" x14ac:dyDescent="0.15">
      <c r="A34" s="192" t="s">
        <v>58</v>
      </c>
      <c r="B34" s="193"/>
      <c r="C34" s="63">
        <f>+C35</f>
        <v>1444783</v>
      </c>
      <c r="D34" s="63">
        <f>D35</f>
        <v>-6133</v>
      </c>
      <c r="E34" s="63">
        <f t="shared" si="4"/>
        <v>1438650</v>
      </c>
      <c r="F34" s="64">
        <f t="shared" si="3"/>
        <v>-0.42449281310757669</v>
      </c>
      <c r="G34" s="194" t="s">
        <v>96</v>
      </c>
    </row>
    <row r="35" spans="1:7" ht="21.75" customHeight="1" x14ac:dyDescent="0.15">
      <c r="A35" s="93"/>
      <c r="B35" s="17" t="s">
        <v>58</v>
      </c>
      <c r="C35" s="63">
        <v>1444783</v>
      </c>
      <c r="D35" s="63">
        <v>-6133</v>
      </c>
      <c r="E35" s="63">
        <f t="shared" si="4"/>
        <v>1438650</v>
      </c>
      <c r="F35" s="64">
        <f t="shared" si="3"/>
        <v>-0.42449281310757669</v>
      </c>
      <c r="G35" s="195"/>
    </row>
    <row r="36" spans="1:7" ht="21.75" customHeight="1" x14ac:dyDescent="0.15">
      <c r="A36" s="192" t="s">
        <v>15</v>
      </c>
      <c r="B36" s="193"/>
      <c r="C36" s="63">
        <f>+C37</f>
        <v>2398341</v>
      </c>
      <c r="D36" s="63">
        <f>D37</f>
        <v>-78617</v>
      </c>
      <c r="E36" s="63">
        <f>C36+D36</f>
        <v>2319724</v>
      </c>
      <c r="F36" s="64">
        <f>E36/C36%-100</f>
        <v>-3.2779742330219079</v>
      </c>
      <c r="G36" s="194" t="s">
        <v>114</v>
      </c>
    </row>
    <row r="37" spans="1:7" ht="21.75" customHeight="1" x14ac:dyDescent="0.15">
      <c r="A37" s="93"/>
      <c r="B37" s="17" t="s">
        <v>15</v>
      </c>
      <c r="C37" s="63">
        <v>2398341</v>
      </c>
      <c r="D37" s="63">
        <v>-78617</v>
      </c>
      <c r="E37" s="63">
        <f>C37+D37</f>
        <v>2319724</v>
      </c>
      <c r="F37" s="64">
        <f>E37/C37%-100</f>
        <v>-3.2779742330219079</v>
      </c>
      <c r="G37" s="195"/>
    </row>
    <row r="38" spans="1:7" ht="21.75" customHeight="1" x14ac:dyDescent="0.15">
      <c r="A38" s="192" t="s">
        <v>20</v>
      </c>
      <c r="B38" s="193"/>
      <c r="C38" s="63">
        <f>+C39</f>
        <v>25003</v>
      </c>
      <c r="D38" s="63">
        <f>+D39</f>
        <v>268478</v>
      </c>
      <c r="E38" s="63">
        <f t="shared" si="4"/>
        <v>293481</v>
      </c>
      <c r="F38" s="64">
        <f>E38/C38%-100</f>
        <v>1073.7831460224772</v>
      </c>
      <c r="G38" s="194" t="s">
        <v>123</v>
      </c>
    </row>
    <row r="39" spans="1:7" ht="21.75" customHeight="1" thickBot="1" x14ac:dyDescent="0.2">
      <c r="A39" s="94"/>
      <c r="B39" s="54" t="s">
        <v>21</v>
      </c>
      <c r="C39" s="69">
        <v>25003</v>
      </c>
      <c r="D39" s="69">
        <v>268478</v>
      </c>
      <c r="E39" s="69">
        <f t="shared" si="4"/>
        <v>293481</v>
      </c>
      <c r="F39" s="70">
        <f>E39/C39%-100</f>
        <v>1073.7831460224772</v>
      </c>
      <c r="G39" s="196"/>
    </row>
    <row r="40" spans="1:7" ht="21.75" customHeight="1" thickTop="1" x14ac:dyDescent="0.15">
      <c r="A40" s="82" t="s">
        <v>43</v>
      </c>
      <c r="B40" s="82"/>
      <c r="C40" s="71">
        <v>23664744</v>
      </c>
      <c r="D40" s="71">
        <f>SUM(D27,D30,D32,D34,D36,D38)</f>
        <v>295693</v>
      </c>
      <c r="E40" s="71">
        <f>C40+D40</f>
        <v>23960437</v>
      </c>
      <c r="F40" s="72">
        <f>E40/C40%-100</f>
        <v>1.2495085516243023</v>
      </c>
      <c r="G40" s="86"/>
    </row>
    <row r="41" spans="1:7" x14ac:dyDescent="0.15">
      <c r="C41" s="24"/>
      <c r="D41" s="24"/>
      <c r="E41" s="24"/>
      <c r="F41" s="24"/>
      <c r="G41" s="24"/>
    </row>
    <row r="44" spans="1:7" x14ac:dyDescent="0.15">
      <c r="C44" s="24"/>
      <c r="D44" s="24"/>
      <c r="E44" s="24"/>
      <c r="F44" s="24"/>
      <c r="G44" s="24"/>
    </row>
    <row r="45" spans="1:7" x14ac:dyDescent="0.15">
      <c r="C45" s="24"/>
      <c r="D45" s="24"/>
      <c r="E45" s="24"/>
      <c r="F45" s="24"/>
      <c r="G45" s="24"/>
    </row>
    <row r="46" spans="1:7" x14ac:dyDescent="0.15">
      <c r="C46" s="24"/>
      <c r="D46" s="24"/>
      <c r="E46" s="24"/>
      <c r="F46" s="24"/>
      <c r="G46" s="24"/>
    </row>
    <row r="47" spans="1:7" x14ac:dyDescent="0.15">
      <c r="C47" s="24"/>
      <c r="D47" s="24"/>
      <c r="E47" s="24"/>
      <c r="F47" s="24"/>
      <c r="G47" s="24"/>
    </row>
    <row r="48" spans="1:7" x14ac:dyDescent="0.15">
      <c r="C48" s="24"/>
      <c r="D48" s="24"/>
      <c r="E48" s="24"/>
      <c r="F48" s="24"/>
      <c r="G48" s="24"/>
    </row>
    <row r="49" spans="3:7" x14ac:dyDescent="0.15">
      <c r="C49" s="24"/>
      <c r="D49" s="24"/>
      <c r="E49" s="24"/>
      <c r="F49" s="24"/>
      <c r="G49" s="24"/>
    </row>
    <row r="50" spans="3:7" x14ac:dyDescent="0.15">
      <c r="C50" s="24"/>
      <c r="D50" s="24"/>
      <c r="E50" s="24"/>
      <c r="F50" s="24"/>
      <c r="G50" s="24"/>
    </row>
    <row r="51" spans="3:7" x14ac:dyDescent="0.15">
      <c r="C51" s="24"/>
      <c r="D51" s="24"/>
      <c r="E51" s="24"/>
      <c r="F51" s="24"/>
      <c r="G51" s="24"/>
    </row>
    <row r="52" spans="3:7" x14ac:dyDescent="0.15">
      <c r="C52" s="24"/>
      <c r="D52" s="24"/>
      <c r="E52" s="24"/>
      <c r="F52" s="24"/>
      <c r="G52" s="24"/>
    </row>
    <row r="53" spans="3:7" x14ac:dyDescent="0.15">
      <c r="C53" s="24"/>
      <c r="D53" s="24"/>
      <c r="E53" s="24"/>
      <c r="F53" s="24"/>
      <c r="G53" s="24"/>
    </row>
    <row r="54" spans="3:7" x14ac:dyDescent="0.15">
      <c r="C54" s="24"/>
      <c r="D54" s="24"/>
      <c r="E54" s="24"/>
      <c r="F54" s="24"/>
      <c r="G54" s="24"/>
    </row>
    <row r="55" spans="3:7" x14ac:dyDescent="0.15">
      <c r="C55" s="24"/>
      <c r="D55" s="24"/>
      <c r="E55" s="24"/>
      <c r="F55" s="24"/>
      <c r="G55" s="24"/>
    </row>
    <row r="56" spans="3:7" x14ac:dyDescent="0.15">
      <c r="C56" s="24"/>
      <c r="D56" s="24"/>
      <c r="E56" s="24"/>
      <c r="F56" s="24"/>
      <c r="G56" s="24"/>
    </row>
    <row r="57" spans="3:7" x14ac:dyDescent="0.15">
      <c r="C57" s="24"/>
      <c r="D57" s="24"/>
      <c r="E57" s="24"/>
      <c r="F57" s="24"/>
      <c r="G57" s="24"/>
    </row>
    <row r="58" spans="3:7" x14ac:dyDescent="0.15">
      <c r="C58" s="24"/>
      <c r="D58" s="24"/>
      <c r="E58" s="24"/>
      <c r="F58" s="24"/>
      <c r="G58" s="24"/>
    </row>
    <row r="59" spans="3:7" x14ac:dyDescent="0.15">
      <c r="C59" s="24"/>
      <c r="D59" s="24"/>
      <c r="E59" s="24"/>
      <c r="F59" s="24"/>
      <c r="G59" s="24"/>
    </row>
    <row r="60" spans="3:7" x14ac:dyDescent="0.15">
      <c r="C60" s="24"/>
      <c r="D60" s="24"/>
      <c r="E60" s="24"/>
      <c r="F60" s="24"/>
      <c r="G60" s="24"/>
    </row>
    <row r="61" spans="3:7" x14ac:dyDescent="0.15">
      <c r="C61" s="24"/>
      <c r="D61" s="24"/>
      <c r="E61" s="24"/>
      <c r="F61" s="24"/>
      <c r="G61" s="24"/>
    </row>
    <row r="62" spans="3:7" x14ac:dyDescent="0.15">
      <c r="C62" s="24"/>
      <c r="D62" s="24"/>
      <c r="E62" s="24"/>
      <c r="F62" s="24"/>
      <c r="G62" s="24"/>
    </row>
    <row r="63" spans="3:7" x14ac:dyDescent="0.15">
      <c r="C63" s="24"/>
      <c r="D63" s="24"/>
      <c r="E63" s="24"/>
      <c r="F63" s="24"/>
      <c r="G63" s="24"/>
    </row>
    <row r="64" spans="3:7" x14ac:dyDescent="0.15">
      <c r="C64" s="24"/>
      <c r="D64" s="24"/>
      <c r="E64" s="24"/>
      <c r="F64" s="24"/>
      <c r="G64" s="24"/>
    </row>
    <row r="65" spans="3:7" x14ac:dyDescent="0.15">
      <c r="C65" s="24"/>
      <c r="D65" s="24"/>
      <c r="E65" s="24"/>
      <c r="F65" s="24"/>
      <c r="G65" s="24"/>
    </row>
    <row r="66" spans="3:7" x14ac:dyDescent="0.15">
      <c r="C66" s="24"/>
      <c r="D66" s="24"/>
      <c r="E66" s="24"/>
      <c r="F66" s="24"/>
      <c r="G66" s="24"/>
    </row>
    <row r="67" spans="3:7" x14ac:dyDescent="0.15">
      <c r="C67" s="24"/>
      <c r="D67" s="24"/>
      <c r="E67" s="24"/>
      <c r="F67" s="24"/>
      <c r="G67" s="24"/>
    </row>
    <row r="68" spans="3:7" x14ac:dyDescent="0.15">
      <c r="C68" s="24"/>
      <c r="D68" s="24"/>
      <c r="E68" s="24"/>
      <c r="F68" s="24"/>
      <c r="G68" s="24"/>
    </row>
  </sheetData>
  <mergeCells count="29">
    <mergeCell ref="A5:B5"/>
    <mergeCell ref="A6:B6"/>
    <mergeCell ref="A9:B9"/>
    <mergeCell ref="G9:G10"/>
    <mergeCell ref="A11:B11"/>
    <mergeCell ref="G11:G12"/>
    <mergeCell ref="A27:B27"/>
    <mergeCell ref="G27:G29"/>
    <mergeCell ref="A13:B13"/>
    <mergeCell ref="G13:G15"/>
    <mergeCell ref="A16:B16"/>
    <mergeCell ref="G16:G17"/>
    <mergeCell ref="A18:B18"/>
    <mergeCell ref="G18:G19"/>
    <mergeCell ref="A20:B20"/>
    <mergeCell ref="A22:B22"/>
    <mergeCell ref="G22:G23"/>
    <mergeCell ref="A24:B24"/>
    <mergeCell ref="A26:B26"/>
    <mergeCell ref="A36:B36"/>
    <mergeCell ref="G36:G37"/>
    <mergeCell ref="A38:B38"/>
    <mergeCell ref="G38:G39"/>
    <mergeCell ref="A30:B30"/>
    <mergeCell ref="G30:G31"/>
    <mergeCell ref="A32:B32"/>
    <mergeCell ref="G32:G33"/>
    <mergeCell ref="A34:B34"/>
    <mergeCell ref="G34:G35"/>
  </mergeCells>
  <phoneticPr fontId="2"/>
  <pageMargins left="0.70866141732283472" right="0.51181102362204722" top="0.55118110236220474" bottom="0.55118110236220474" header="0.31496062992125984" footer="0.31496062992125984"/>
  <pageSetup paperSize="9" scale="9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18補正2号</vt:lpstr>
      <vt:lpstr>19補正2号 (2)</vt:lpstr>
      <vt:lpstr>21補正2号</vt:lpstr>
      <vt:lpstr>H22補正１号</vt:lpstr>
      <vt:lpstr>Ｈ22補正1修正</vt:lpstr>
      <vt:lpstr>Ｈ22補正1修正 (2)</vt:lpstr>
      <vt:lpstr>Ｈ23補正１</vt:lpstr>
      <vt:lpstr>Ｈ24補正１</vt:lpstr>
      <vt:lpstr>Ｈ25補正2</vt:lpstr>
      <vt:lpstr>Ｈ28補正1</vt:lpstr>
      <vt:lpstr>Sheet1</vt:lpstr>
      <vt:lpstr>H22補正１号!Print_Area</vt:lpstr>
      <vt:lpstr>Ｈ22補正1修正!Print_Area</vt:lpstr>
      <vt:lpstr>'Ｈ22補正1修正 (2)'!Print_Area</vt:lpstr>
      <vt:lpstr>Ｈ23補正１!Print_Area</vt:lpstr>
      <vt:lpstr>Ｈ24補正１!Print_Area</vt:lpstr>
      <vt:lpstr>Ｈ25補正2!Print_Area</vt:lpstr>
      <vt:lpstr>Ｈ28補正1!Print_Area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府中市役所</cp:lastModifiedBy>
  <cp:lastPrinted>2016-07-27T00:34:23Z</cp:lastPrinted>
  <dcterms:created xsi:type="dcterms:W3CDTF">2007-01-23T00:17:42Z</dcterms:created>
  <dcterms:modified xsi:type="dcterms:W3CDTF">2016-10-11T06:12:58Z</dcterms:modified>
</cp:coreProperties>
</file>